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3 únor 2021\!CD CIHELNÍ\ROZPOCTY\"/>
    </mc:Choice>
  </mc:AlternateContent>
  <bookViews>
    <workbookView xWindow="0" yWindow="0" windowWidth="0" windowHeight="0"/>
  </bookViews>
  <sheets>
    <sheet name="Rekapitulace stavby" sheetId="1" r:id="rId1"/>
    <sheet name="002 - Ostatní a vedlejší ..." sheetId="2" r:id="rId2"/>
    <sheet name="011 - Interiér jazyková u..." sheetId="3" r:id="rId3"/>
    <sheet name="012 - Učebna informatiky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'002 - Ostatní a vedlejší ...'!$C$120:$K$137</definedName>
    <definedName name="_xlnm.Print_Area" localSheetId="1">'002 - Ostatní a vedlejší ...'!$C$82:$J$102,'002 - Ostatní a vedlejší ...'!$C$108:$K$137</definedName>
    <definedName name="_xlnm.Print_Titles" localSheetId="1">'002 - Ostatní a vedlejší ...'!$120:$120</definedName>
    <definedName name="_xlnm._FilterDatabase" localSheetId="2" hidden="1">'011 - Interiér jazyková u...'!$C$120:$K$150</definedName>
    <definedName name="_xlnm.Print_Area" localSheetId="2">'011 - Interiér jazyková u...'!$C$82:$J$100,'011 - Interiér jazyková u...'!$C$106:$K$150</definedName>
    <definedName name="_xlnm.Print_Titles" localSheetId="2">'011 - Interiér jazyková u...'!$120:$120</definedName>
    <definedName name="_xlnm._FilterDatabase" localSheetId="3" hidden="1">'012 - Učebna informatiky'!$C$121:$K$174</definedName>
    <definedName name="_xlnm.Print_Area" localSheetId="3">'012 - Učebna informatiky'!$C$82:$J$101,'012 - Učebna informatiky'!$C$107:$K$174</definedName>
    <definedName name="_xlnm.Print_Titles" localSheetId="3">'012 - Učebna informatiky'!$121:$121</definedName>
  </definedNames>
  <calcPr/>
</workbook>
</file>

<file path=xl/calcChain.xml><?xml version="1.0" encoding="utf-8"?>
<calcChain xmlns="http://schemas.openxmlformats.org/spreadsheetml/2006/main">
  <c i="4" l="1" r="J39"/>
  <c r="J38"/>
  <c i="1" r="AY98"/>
  <c i="4" r="J37"/>
  <c i="1" r="AX98"/>
  <c i="4"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116"/>
  <c r="E7"/>
  <c r="E85"/>
  <c i="3" r="J39"/>
  <c r="J38"/>
  <c i="1" r="AY97"/>
  <c i="3" r="J37"/>
  <c i="1" r="AX97"/>
  <c i="3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118"/>
  <c r="J19"/>
  <c r="J17"/>
  <c r="E17"/>
  <c r="F117"/>
  <c r="J16"/>
  <c r="J14"/>
  <c r="J115"/>
  <c r="E7"/>
  <c r="E85"/>
  <c i="2" r="J37"/>
  <c r="J36"/>
  <c i="1" r="AY95"/>
  <c i="2" r="J35"/>
  <c i="1" r="AX95"/>
  <c i="2" r="BI136"/>
  <c r="BH136"/>
  <c r="BG136"/>
  <c r="BF136"/>
  <c r="T136"/>
  <c r="T135"/>
  <c r="R136"/>
  <c r="R135"/>
  <c r="P136"/>
  <c r="P135"/>
  <c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117"/>
  <c r="J14"/>
  <c r="J12"/>
  <c r="J89"/>
  <c r="E7"/>
  <c r="E111"/>
  <c i="1" r="L90"/>
  <c r="AM90"/>
  <c r="AM89"/>
  <c r="L89"/>
  <c r="AM87"/>
  <c r="L87"/>
  <c r="L85"/>
  <c r="L84"/>
  <c i="4" r="BK173"/>
  <c r="BK171"/>
  <c r="J169"/>
  <c r="BK167"/>
  <c r="BK165"/>
  <c r="BK163"/>
  <c r="J163"/>
  <c r="J161"/>
  <c r="BK159"/>
  <c r="BK157"/>
  <c r="J155"/>
  <c r="BK153"/>
  <c r="BK150"/>
  <c r="BK148"/>
  <c r="J146"/>
  <c r="BK144"/>
  <c r="J142"/>
  <c r="BK140"/>
  <c r="BK136"/>
  <c r="J134"/>
  <c r="J132"/>
  <c r="J130"/>
  <c r="BK128"/>
  <c r="BK126"/>
  <c r="J124"/>
  <c i="3" r="BK149"/>
  <c r="J147"/>
  <c r="J145"/>
  <c r="BK143"/>
  <c r="BK141"/>
  <c r="J139"/>
  <c r="BK137"/>
  <c r="J135"/>
  <c r="BK133"/>
  <c r="J131"/>
  <c r="J129"/>
  <c r="J127"/>
  <c r="BK125"/>
  <c r="J123"/>
  <c i="2" r="J136"/>
  <c r="J133"/>
  <c r="J130"/>
  <c r="J127"/>
  <c r="BK125"/>
  <c r="J123"/>
  <c i="1" r="AS96"/>
  <c i="4" r="J173"/>
  <c r="J171"/>
  <c r="BK169"/>
  <c r="J167"/>
  <c r="J165"/>
  <c r="BK161"/>
  <c r="J159"/>
  <c r="J157"/>
  <c r="BK155"/>
  <c r="J153"/>
  <c r="J150"/>
  <c r="J148"/>
  <c r="BK146"/>
  <c r="J144"/>
  <c r="BK142"/>
  <c r="J140"/>
  <c r="BK138"/>
  <c r="J138"/>
  <c r="J136"/>
  <c r="BK134"/>
  <c r="BK132"/>
  <c r="BK130"/>
  <c r="J128"/>
  <c r="J126"/>
  <c r="BK124"/>
  <c i="3" r="J149"/>
  <c r="BK147"/>
  <c r="BK145"/>
  <c r="J143"/>
  <c r="J141"/>
  <c r="BK139"/>
  <c r="J137"/>
  <c r="BK135"/>
  <c r="J133"/>
  <c r="BK131"/>
  <c r="BK129"/>
  <c r="BK127"/>
  <c r="J125"/>
  <c r="BK123"/>
  <c i="2" r="BK136"/>
  <c r="BK133"/>
  <c r="BK130"/>
  <c r="BK127"/>
  <c r="J125"/>
  <c r="BK123"/>
  <c l="1" r="BK124"/>
  <c r="J124"/>
  <c r="J98"/>
  <c r="R124"/>
  <c r="R121"/>
  <c i="3" r="BK122"/>
  <c r="J122"/>
  <c r="J99"/>
  <c r="R122"/>
  <c r="R121"/>
  <c i="4" r="BK123"/>
  <c r="J123"/>
  <c r="J99"/>
  <c r="R123"/>
  <c r="P152"/>
  <c i="2" r="P124"/>
  <c r="P121"/>
  <c i="1" r="AU95"/>
  <c i="2" r="T124"/>
  <c r="T121"/>
  <c i="3" r="P122"/>
  <c r="P121"/>
  <c i="1" r="AU97"/>
  <c i="3" r="T122"/>
  <c r="T121"/>
  <c i="4" r="P123"/>
  <c r="P122"/>
  <c i="1" r="AU98"/>
  <c i="4" r="T123"/>
  <c r="BK152"/>
  <c r="J152"/>
  <c r="J100"/>
  <c r="R152"/>
  <c r="T152"/>
  <c i="2" r="E85"/>
  <c r="F91"/>
  <c r="F92"/>
  <c r="J115"/>
  <c r="J117"/>
  <c r="BE123"/>
  <c r="BE125"/>
  <c r="BE130"/>
  <c r="BE136"/>
  <c r="BK129"/>
  <c r="J129"/>
  <c r="J99"/>
  <c i="3" r="J91"/>
  <c r="F93"/>
  <c r="F94"/>
  <c r="E109"/>
  <c r="BE125"/>
  <c r="BE127"/>
  <c r="BE129"/>
  <c r="BE133"/>
  <c r="BE137"/>
  <c r="BE141"/>
  <c i="4" r="J91"/>
  <c r="J93"/>
  <c r="J94"/>
  <c r="E110"/>
  <c r="BE126"/>
  <c r="BE128"/>
  <c r="BE130"/>
  <c r="BE132"/>
  <c r="BE140"/>
  <c r="BE144"/>
  <c r="BE146"/>
  <c r="BE153"/>
  <c r="BE161"/>
  <c r="BE165"/>
  <c r="BE167"/>
  <c r="BE169"/>
  <c r="BE171"/>
  <c r="BE173"/>
  <c i="2" r="J92"/>
  <c r="BE127"/>
  <c r="BE133"/>
  <c r="BK122"/>
  <c r="J122"/>
  <c r="J97"/>
  <c r="BK132"/>
  <c r="J132"/>
  <c r="J100"/>
  <c r="BK135"/>
  <c r="J135"/>
  <c r="J101"/>
  <c i="3" r="J93"/>
  <c r="J94"/>
  <c r="BE123"/>
  <c r="BE131"/>
  <c r="BE135"/>
  <c r="BE139"/>
  <c r="BE143"/>
  <c r="BE145"/>
  <c r="BE147"/>
  <c r="BE149"/>
  <c i="4" r="F93"/>
  <c r="F94"/>
  <c r="BE124"/>
  <c r="BE134"/>
  <c r="BE136"/>
  <c r="BE138"/>
  <c r="BE142"/>
  <c r="BE148"/>
  <c r="BE150"/>
  <c r="BE155"/>
  <c r="BE157"/>
  <c r="BE159"/>
  <c r="BE163"/>
  <c i="2" r="J34"/>
  <c i="1" r="AW95"/>
  <c i="2" r="F36"/>
  <c i="1" r="BC95"/>
  <c i="3" r="F36"/>
  <c i="1" r="BA97"/>
  <c i="3" r="F37"/>
  <c i="1" r="BB97"/>
  <c i="3" r="F39"/>
  <c i="1" r="BD97"/>
  <c i="4" r="J36"/>
  <c i="1" r="AW98"/>
  <c i="4" r="F38"/>
  <c i="1" r="BC98"/>
  <c i="2" r="F34"/>
  <c i="1" r="BA95"/>
  <c i="2" r="F35"/>
  <c i="1" r="BB95"/>
  <c i="2" r="F37"/>
  <c i="1" r="BD95"/>
  <c i="3" r="J36"/>
  <c i="1" r="AW97"/>
  <c i="3" r="F38"/>
  <c i="1" r="BC97"/>
  <c i="4" r="F36"/>
  <c i="1" r="BA98"/>
  <c i="4" r="F37"/>
  <c i="1" r="BB98"/>
  <c i="4" r="F39"/>
  <c i="1" r="BD98"/>
  <c r="AS94"/>
  <c i="4" l="1" r="T122"/>
  <c r="R122"/>
  <c i="2" r="BK121"/>
  <c r="J121"/>
  <c r="J96"/>
  <c i="3" r="BK121"/>
  <c r="J121"/>
  <c r="J98"/>
  <c i="4" r="BK122"/>
  <c r="J122"/>
  <c r="J32"/>
  <c i="1" r="AG98"/>
  <c r="BB96"/>
  <c r="AX96"/>
  <c r="BD96"/>
  <c i="2" r="J33"/>
  <c i="1" r="AV95"/>
  <c r="AT95"/>
  <c i="3" r="F35"/>
  <c i="1" r="AZ97"/>
  <c i="4" r="J35"/>
  <c i="1" r="AV98"/>
  <c r="AT98"/>
  <c r="AU96"/>
  <c r="BA96"/>
  <c r="AW96"/>
  <c r="BC96"/>
  <c r="AY96"/>
  <c i="2" r="F33"/>
  <c i="1" r="AZ95"/>
  <c i="3" r="J35"/>
  <c i="1" r="AV97"/>
  <c r="AT97"/>
  <c i="4" r="F35"/>
  <c i="1" r="AZ98"/>
  <c i="4" l="1" r="J41"/>
  <c r="J98"/>
  <c i="1" r="BC94"/>
  <c r="W32"/>
  <c r="BA94"/>
  <c r="AW94"/>
  <c r="AK30"/>
  <c r="BB94"/>
  <c r="W31"/>
  <c r="BD94"/>
  <c r="W33"/>
  <c r="AN98"/>
  <c r="AZ96"/>
  <c r="AV96"/>
  <c r="AT96"/>
  <c r="AU94"/>
  <c i="2" r="J30"/>
  <c i="1" r="AG95"/>
  <c i="3" r="J32"/>
  <c i="1" r="AG97"/>
  <c r="AN97"/>
  <c l="1" r="AN95"/>
  <c i="2" r="J39"/>
  <c i="3" r="J41"/>
  <c i="1" r="AZ94"/>
  <c r="W29"/>
  <c r="AX94"/>
  <c r="AG96"/>
  <c r="AN96"/>
  <c r="W30"/>
  <c r="AY94"/>
  <c l="1"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<sst xmlns="http://schemas.openxmlformats.org/spreadsheetml/2006/main">
  <si>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</si>
  <si>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</si>
  <si>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</si>
  <si>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</si>
  <si>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</si>
  <si>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{f0ca91af-6d61-4075-862b-91cd6130e74e}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</si>
  <si>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</si>
  <si>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</si>
  <si>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</si>
  <si>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</si>
  <si>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</si>
  <si>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</si>
  <si>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</si>
  <si>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</si>
  <si>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20212102007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</si>
  <si>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</si>
  <si>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</si>
  <si>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odborných učeben v Karviné - školy3 - ZŠ Cihelní - interiér</t>
  </si>
  <si>
    <t>KSO:</t>
  </si>
  <si>
    <t>CC-CZ:</t>
  </si>
  <si>
    <t>Místo:</t>
  </si>
  <si>
    <t xml:space="preserve"> </t>
  </si>
  <si>
    <t>Datum:</t>
  </si>
  <si>
    <t>4. 9. 2017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</si>
  <si>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</si>
  <si>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</si>
  <si>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</si>
  <si>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</si>
  <si>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</si>
  <si>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</si>
  <si>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</si>
  <si>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</si>
  <si>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</si>
  <si>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</si>
  <si>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</si>
  <si>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</si>
  <si>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</si>
  <si>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</si>
  <si>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</si>
  <si>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</si>
  <si>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</si>
  <si>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</si>
  <si>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</si>
  <si>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</si>
  <si>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</si>
  <si>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</si>
  <si>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</si>
  <si>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</si>
  <si>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</si>
  <si>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</si>
  <si>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</si>
  <si>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</si>
  <si>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</si>
  <si>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</si>
  <si>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</si>
  <si>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</si>
  <si>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</si>
  <si>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</si>
  <si>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</si>
  <si>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</si>
  <si>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</si>
  <si>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</si>
  <si>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</si>
  <si>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</si>
  <si>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</si>
  <si>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</si>
  <si>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</si>
  <si>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</si>
  <si>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</si>
  <si>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</si>
  <si>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</si>
  <si>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</si>
  <si>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</si>
  <si>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</si>
  <si>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</si>
  <si>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</si>
  <si>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</si>
  <si>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</si>
  <si>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002</t>
  </si>
  <si>
    <t>Ostatní a vedlejší náklady</t>
  </si>
  <si>
    <t>STA</t>
  </si>
  <si>
    <t>1</t>
  </si>
  <si>
    <t>{771e449f-f58d-40a1-b4ea-94ec3f223b84}</t>
  </si>
  <si>
    <t>2</t>
  </si>
  <si>
    <t>20171701003RS1</t>
  </si>
  <si>
    <t xml:space="preserve">Rekonstrukce odborných učeben ZŠ  Cihelní   Karviná - interiér</t>
  </si>
  <si>
    <t>{fe4079c9-d75d-4da8-af2c-e84289f87a63}</t>
  </si>
  <si>
    <t>801 32</t>
  </si>
  <si>
    <t>011</t>
  </si>
  <si>
    <t xml:space="preserve">Interiér jazyková učebna </t>
  </si>
  <si>
    <t>Soupis</t>
  </si>
  <si>
    <t>{93c1883f-923a-44f6-8a67-1959f165bb5f}</t>
  </si>
  <si>
    <t>012</t>
  </si>
  <si>
    <t>Učebna informatiky</t>
  </si>
  <si>
    <t>{64748de5-6aa2-4532-8a54-8d46c9456f48}</t>
  </si>
  <si>
    <t>KRYCÍ LIST SOUPISU PRACÍ</t>
  </si>
  <si>
    <t>Objekt:</t>
  </si>
  <si>
    <t>002 -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</si>
  <si>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</si>
  <si>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</si>
  <si>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</si>
  <si>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</si>
  <si>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</si>
  <si>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D6 - Výrobní dokumentace</t>
  </si>
  <si>
    <t>VRN1 - Průzkumné, geodetické a projektové práce</t>
  </si>
  <si>
    <t>VRN3 - Zařízení staveniště</t>
  </si>
  <si>
    <t>VRN4 - Inženýrská činnost</t>
  </si>
  <si>
    <t>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</si>
  <si>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</si>
  <si>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</si>
  <si>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</si>
  <si>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</si>
  <si>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</si>
  <si>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</si>
  <si>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</si>
  <si>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</si>
  <si>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</si>
  <si>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</si>
  <si>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</si>
  <si>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</si>
  <si>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</si>
  <si>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D6</t>
  </si>
  <si>
    <t>Výrobní dokumentace</t>
  </si>
  <si>
    <t>ROZPOCET</t>
  </si>
  <si>
    <t>K</t>
  </si>
  <si>
    <t>Pol59</t>
  </si>
  <si>
    <t>Zpracování výrobní dokumentace před realizací díla</t>
  </si>
  <si>
    <t>ks</t>
  </si>
  <si>
    <t>4</t>
  </si>
  <si>
    <t>108772729</t>
  </si>
  <si>
    <t>VRN1</t>
  </si>
  <si>
    <t>Průzkumné, geodetické a projektové práce</t>
  </si>
  <si>
    <t>5</t>
  </si>
  <si>
    <t>013254000</t>
  </si>
  <si>
    <t>Dokumentace skutečného provedení stavby</t>
  </si>
  <si>
    <t>soubor</t>
  </si>
  <si>
    <t>CS ÚRS 2016 01</t>
  </si>
  <si>
    <t>1024</t>
  </si>
  <si>
    <t>760675475</t>
  </si>
  <si>
    <t>P</t>
  </si>
  <si>
    <t>Poznámka k položce:_x000d_
Dokumentace skutečného provedení v rozsahu dle platné vyhlášky na dokumentaci staveb v počtu dle SOD a VOP (5 x papírově a 1 x elektronicky ve formátu DWG a PDF)</t>
  </si>
  <si>
    <t>3</t>
  </si>
  <si>
    <t>013254101</t>
  </si>
  <si>
    <t xml:space="preserve">Monitoring v průběhu výstavby </t>
  </si>
  <si>
    <t>1532654027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</si>
  <si>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</si>
  <si>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</si>
  <si>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</si>
  <si>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</si>
  <si>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</si>
  <si>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361150780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</si>
  <si>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</si>
  <si>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</si>
  <si>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</si>
  <si>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043103000</t>
  </si>
  <si>
    <t xml:space="preserve">Náklady na provedení zkoušek, revizí a měření </t>
  </si>
  <si>
    <t>13402724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</si>
  <si>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</si>
  <si>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VRN9</t>
  </si>
  <si>
    <t>Ostatní náklady</t>
  </si>
  <si>
    <t>6</t>
  </si>
  <si>
    <t>091003007</t>
  </si>
  <si>
    <t>Kompletační a koordinační činnost</t>
  </si>
  <si>
    <t>1085862684</t>
  </si>
  <si>
    <t xml:space="preserve">Poznámka k položce:_x000d_
položka obsahuje :_x000d_
_x000d_
koordinaci s ostatními dodavateli samostatných VZ (stavba , konektivita,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</si>
  <si>
    <t xml:space="preserve">20171701003RS1 - Rekonstrukce odborných učeben ZŠ  Cihelní   Karviná - interiér</t>
  </si>
  <si>
    <t>Soupis:</t>
  </si>
  <si>
    <t xml:space="preserve">011 - Interiér jazyková učebna </t>
  </si>
  <si>
    <t xml:space="preserve">D1 - Jazyková učebna </t>
  </si>
  <si>
    <t>D1</t>
  </si>
  <si>
    <t xml:space="preserve">Jazyková učebna </t>
  </si>
  <si>
    <t xml:space="preserve">2.NP   2.01</t>
  </si>
  <si>
    <t>Rohový stůl kantora s kontejnerem ,roletová skříňka</t>
  </si>
  <si>
    <t>kus</t>
  </si>
  <si>
    <t xml:space="preserve">Poznámka k položce:_x000d_
položka obsahuje i dopravu nábytku amontážních  pracovníků, úklid místnosti a vynášku a montáž nábytku </t>
  </si>
  <si>
    <t xml:space="preserve">2.NP   2.01.1</t>
  </si>
  <si>
    <t>Čtyřmístný žákovský stůl</t>
  </si>
  <si>
    <t xml:space="preserve">2.NP   2.01.2</t>
  </si>
  <si>
    <t>Vysoká skříň na uložení sluchátek</t>
  </si>
  <si>
    <t xml:space="preserve">2.NP   2.01.3</t>
  </si>
  <si>
    <t>Nádstavec s prosklenými dveřmi</t>
  </si>
  <si>
    <t>8</t>
  </si>
  <si>
    <t xml:space="preserve">2.NP   2.01.4</t>
  </si>
  <si>
    <t>Vysoká skříň čtyřdvéřová</t>
  </si>
  <si>
    <t>10</t>
  </si>
  <si>
    <t xml:space="preserve">2.NP   2.01.5</t>
  </si>
  <si>
    <t xml:space="preserve">Otěrové obložení stěny                                     bm</t>
  </si>
  <si>
    <t>m</t>
  </si>
  <si>
    <t>12</t>
  </si>
  <si>
    <t>7</t>
  </si>
  <si>
    <t xml:space="preserve">2.NP   2.01.6</t>
  </si>
  <si>
    <t>Nástěnka textilní</t>
  </si>
  <si>
    <t>14</t>
  </si>
  <si>
    <t>16</t>
  </si>
  <si>
    <t>9</t>
  </si>
  <si>
    <t xml:space="preserve">2.NP   2.01.7</t>
  </si>
  <si>
    <t>Pracovní otočná židle kantora</t>
  </si>
  <si>
    <t>18</t>
  </si>
  <si>
    <t xml:space="preserve">2.NP   2.01.8</t>
  </si>
  <si>
    <t>Žákovská židle</t>
  </si>
  <si>
    <t>20</t>
  </si>
  <si>
    <t>11</t>
  </si>
  <si>
    <t>Pol14</t>
  </si>
  <si>
    <t>Elektroinstalace na nábytek</t>
  </si>
  <si>
    <t>1036665467</t>
  </si>
  <si>
    <t xml:space="preserve">Poznámka k položce:_x000d_
1 NP_x000d_
položka obsahuje i dopravu nábytku amontážních  pracovníků, úklid místnosti a vynášku a montáž nábytku _x000d_
_x000d_
Položka obsahuje :_x000d_
_x000d_
kabel CYKY-J 3X2,5 (CYSY) - 90m_x000d_
kabel UTP kategorie 6 - 320 m _x000d_
zásuvka dvojitá 16A/230V vč. příslušenství pro montáž do lišt - 25 kus_x000d_
zásuvka datová dvojitá 2x RJ 45 s příslušenstvím pro montáž do lišt - 13 ks_x000d_
_x000d_
Žlab 60/40 mm pro SLP - 25 m _x000d_
_x000d_
Revize elektroinstalace_x000d_
_x000d_
Veškeré spojovací a kotevní prvky _x000d_
vidlice 230/16A - 4 ks_x000d_
_x000d_
_x000d_
</t>
  </si>
  <si>
    <t>Pol15</t>
  </si>
  <si>
    <t>Vodoinstalace na nábytek</t>
  </si>
  <si>
    <t>-1293388397</t>
  </si>
  <si>
    <t xml:space="preserve">Poznámka k položce:_x000d_
1 NP_x000d_
položka obsahuje i dopravu nábytku amontážních  pracovníků, úklid místnosti a vynášku a montáž</t>
  </si>
  <si>
    <t>13</t>
  </si>
  <si>
    <t xml:space="preserve">2.NP   2.02.13</t>
  </si>
  <si>
    <t xml:space="preserve">D+M zásuvky na 230V, vč. přívodního kabelu, vč. zapojení, vč. zapojení v rozvaděči </t>
  </si>
  <si>
    <t>102267999</t>
  </si>
  <si>
    <t xml:space="preserve">2.NP   2.02.14</t>
  </si>
  <si>
    <t xml:space="preserve">D+M podparapetního žlabu vč. kotvení a dodávky kotevních prvků, vč. roštu pro kotvení žlabu </t>
  </si>
  <si>
    <t>-721974925</t>
  </si>
  <si>
    <t>012 - Učebna informatiky</t>
  </si>
  <si>
    <t>D2 - Učebna informatiky</t>
  </si>
  <si>
    <t>D3 - Kabinet informatiky</t>
  </si>
  <si>
    <t>D2</t>
  </si>
  <si>
    <t xml:space="preserve">2.NP   2.02</t>
  </si>
  <si>
    <t>Rohový stůl kantora s kontejnerem</t>
  </si>
  <si>
    <t>22</t>
  </si>
  <si>
    <t xml:space="preserve">Poznámka k položce:_x000d_
položka obsahuje i dopravu nábytku amontážních  pracovníků, úklid místnosti a vynášku a montáž nábytku.</t>
  </si>
  <si>
    <t xml:space="preserve">2.NP   2.02.1</t>
  </si>
  <si>
    <t>Jednomístný žákovský stůl</t>
  </si>
  <si>
    <t>24</t>
  </si>
  <si>
    <t>26</t>
  </si>
  <si>
    <t xml:space="preserve">2.NP   2.02.20</t>
  </si>
  <si>
    <t xml:space="preserve">dvoumístný  žákovský stůl</t>
  </si>
  <si>
    <t>28</t>
  </si>
  <si>
    <t xml:space="preserve">2.NP   2.02.2</t>
  </si>
  <si>
    <t>30</t>
  </si>
  <si>
    <t xml:space="preserve">2.NP   2.02.3</t>
  </si>
  <si>
    <t>32</t>
  </si>
  <si>
    <t xml:space="preserve">2.NP   2.02.4</t>
  </si>
  <si>
    <t>34</t>
  </si>
  <si>
    <t xml:space="preserve">2.NP   2.02.5</t>
  </si>
  <si>
    <t>36</t>
  </si>
  <si>
    <t xml:space="preserve">2.NP   2.02.6</t>
  </si>
  <si>
    <t>38</t>
  </si>
  <si>
    <t xml:space="preserve">2.NP   2.02.7</t>
  </si>
  <si>
    <t>40</t>
  </si>
  <si>
    <t>42</t>
  </si>
  <si>
    <t xml:space="preserve">2.NP   2.02.8</t>
  </si>
  <si>
    <t>Hliníkový rám se zrcadlem</t>
  </si>
  <si>
    <t>44</t>
  </si>
  <si>
    <t>266851609</t>
  </si>
  <si>
    <t>1658113725</t>
  </si>
  <si>
    <t xml:space="preserve">Poznámka k položce:_x000d_
položka obsahuje i dopravu nábytku amontážních  pracovníků, úklid místnosti a vynášku a montáž nábytku d.</t>
  </si>
  <si>
    <t>D3</t>
  </si>
  <si>
    <t>Kabinet informatiky</t>
  </si>
  <si>
    <t>17</t>
  </si>
  <si>
    <t xml:space="preserve">2.NP   2.03</t>
  </si>
  <si>
    <t>Pracovní stůl s kontejnerem ,zádová deska</t>
  </si>
  <si>
    <t>46</t>
  </si>
  <si>
    <t xml:space="preserve">2.NP   2.03.1</t>
  </si>
  <si>
    <t>Nádstavec ,dveře dělené</t>
  </si>
  <si>
    <t>48</t>
  </si>
  <si>
    <t>19</t>
  </si>
  <si>
    <t xml:space="preserve">2.NP   2.03.2</t>
  </si>
  <si>
    <t>Otevřený regál</t>
  </si>
  <si>
    <t>50</t>
  </si>
  <si>
    <t xml:space="preserve">2.NP   2.03.3</t>
  </si>
  <si>
    <t>Vysoká skříň , dveře</t>
  </si>
  <si>
    <t>52</t>
  </si>
  <si>
    <t xml:space="preserve">2.NP   2.03.4</t>
  </si>
  <si>
    <t>Vysoká skříň , dveře sklo+šuplíky</t>
  </si>
  <si>
    <t>54</t>
  </si>
  <si>
    <t>56</t>
  </si>
  <si>
    <t>23</t>
  </si>
  <si>
    <t xml:space="preserve">2.NP   2.03.5</t>
  </si>
  <si>
    <t>Mycí centrum</t>
  </si>
  <si>
    <t>58</t>
  </si>
  <si>
    <t xml:space="preserve">2.NP   2.03.6</t>
  </si>
  <si>
    <t>60</t>
  </si>
  <si>
    <t>25</t>
  </si>
  <si>
    <t xml:space="preserve">2.NP   2.03.7</t>
  </si>
  <si>
    <t>62</t>
  </si>
  <si>
    <t>-2104353921</t>
  </si>
  <si>
    <t xml:space="preserve">Poznámka k položce:_x000d_
1 NP_x000d_
položka obsahuje i dopravu nábytku amontážních  pracovníků, úklid místnosti a vynášku a montáž _x000d_
Položka obsahuje :_x000d_
_x000d_
kabel CYKY-J 3X2,5 (CYSY) - 90m_x000d_
kabel UTP kategorie 6 - 320 m _x000d_
zásuvka dvojitá 16A/230V vč. příslušenství pro montáž do lišt - 31 kus_x000d_
zásuvka datová dvojitá 2x RJ 45 s příslušenstvím pro montáž do lišt - 16 ks_x000d_
_x000d_
Žlab 60/40 mm pro SLP - 25 m _x000d_
_x000d_
Revize elektroinstalace_x000d_
_x000d_
Veškeré spojovací a kotevní prvky _x000d_
vidlice 230/16A - 4 ks_x000d_
_x000d_
_x000d_
</t>
  </si>
  <si>
    <t>27</t>
  </si>
  <si>
    <t>913070843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</si>
</sst>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20212102007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Rekonstrukce odborných učeben v Karviné - školy3 - ZŠ Cihelní - interiér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4. 9. 2017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ROUND(AG95+AG96,2)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ROUND(AS95+AS96,2)</f>
        <v>0</v>
      </c>
      <c r="AT94" s="110">
        <f>ROUND(SUM(AV94:AW94),2)</f>
        <v>0</v>
      </c>
      <c r="AU94" s="111">
        <f>ROUND(AU95+AU96,5)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ROUND(AZ95+AZ96,2)</f>
        <v>0</v>
      </c>
      <c r="BA94" s="110">
        <f>ROUND(BA95+BA96,2)</f>
        <v>0</v>
      </c>
      <c r="BB94" s="110">
        <f>ROUND(BB95+BB96,2)</f>
        <v>0</v>
      </c>
      <c r="BC94" s="110">
        <f>ROUND(BC95+BC96,2)</f>
        <v>0</v>
      </c>
      <c r="BD94" s="112">
        <f>ROUND(BD95+BD96,2)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'002 - Ostatní a vedlejší 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'002 - Ostatní a vedlejší ...'!P121</f>
        <v>0</v>
      </c>
      <c r="AV95" s="124">
        <f>'002 - Ostatní a vedlejší ...'!J33</f>
        <v>0</v>
      </c>
      <c r="AW95" s="124">
        <f>'002 - Ostatní a vedlejší ...'!J34</f>
        <v>0</v>
      </c>
      <c r="AX95" s="124">
        <f>'002 - Ostatní a vedlejší ...'!J35</f>
        <v>0</v>
      </c>
      <c r="AY95" s="124">
        <f>'002 - Ostatní a vedlejší ...'!J36</f>
        <v>0</v>
      </c>
      <c r="AZ95" s="124">
        <f>'002 - Ostatní a vedlejší ...'!F33</f>
        <v>0</v>
      </c>
      <c r="BA95" s="124">
        <f>'002 - Ostatní a vedlejší ...'!F34</f>
        <v>0</v>
      </c>
      <c r="BB95" s="124">
        <f>'002 - Ostatní a vedlejší ...'!F35</f>
        <v>0</v>
      </c>
      <c r="BC95" s="124">
        <f>'002 - Ostatní a vedlejší ...'!F36</f>
        <v>0</v>
      </c>
      <c r="BD95" s="126">
        <f>'002 - Ostatní a vedlejší ...'!F37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7" customFormat="1" ht="37.5" customHeight="1">
      <c r="A96" s="7"/>
      <c r="B96" s="116"/>
      <c r="C96" s="117"/>
      <c r="D96" s="118" t="s">
        <v>84</v>
      </c>
      <c r="E96" s="118"/>
      <c r="F96" s="118"/>
      <c r="G96" s="118"/>
      <c r="H96" s="118"/>
      <c r="I96" s="119"/>
      <c r="J96" s="118" t="s">
        <v>85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8">
        <f>ROUND(SUM(AG97:AG98),2)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80</v>
      </c>
      <c r="AR96" s="122"/>
      <c r="AS96" s="123">
        <f>ROUND(SUM(AS97:AS98),2)</f>
        <v>0</v>
      </c>
      <c r="AT96" s="124">
        <f>ROUND(SUM(AV96:AW96),2)</f>
        <v>0</v>
      </c>
      <c r="AU96" s="125">
        <f>ROUND(SUM(AU97:AU98),5)</f>
        <v>0</v>
      </c>
      <c r="AV96" s="124">
        <f>ROUND(AZ96*L29,2)</f>
        <v>0</v>
      </c>
      <c r="AW96" s="124">
        <f>ROUND(BA96*L30,2)</f>
        <v>0</v>
      </c>
      <c r="AX96" s="124">
        <f>ROUND(BB96*L29,2)</f>
        <v>0</v>
      </c>
      <c r="AY96" s="124">
        <f>ROUND(BC96*L30,2)</f>
        <v>0</v>
      </c>
      <c r="AZ96" s="124">
        <f>ROUND(SUM(AZ97:AZ98),2)</f>
        <v>0</v>
      </c>
      <c r="BA96" s="124">
        <f>ROUND(SUM(BA97:BA98),2)</f>
        <v>0</v>
      </c>
      <c r="BB96" s="124">
        <f>ROUND(SUM(BB97:BB98),2)</f>
        <v>0</v>
      </c>
      <c r="BC96" s="124">
        <f>ROUND(SUM(BC97:BC98),2)</f>
        <v>0</v>
      </c>
      <c r="BD96" s="126">
        <f>ROUND(SUM(BD97:BD98),2)</f>
        <v>0</v>
      </c>
      <c r="BE96" s="7"/>
      <c r="BS96" s="127" t="s">
        <v>72</v>
      </c>
      <c r="BT96" s="127" t="s">
        <v>81</v>
      </c>
      <c r="BU96" s="127" t="s">
        <v>74</v>
      </c>
      <c r="BV96" s="127" t="s">
        <v>75</v>
      </c>
      <c r="BW96" s="127" t="s">
        <v>86</v>
      </c>
      <c r="BX96" s="127" t="s">
        <v>5</v>
      </c>
      <c r="CL96" s="127" t="s">
        <v>87</v>
      </c>
      <c r="CM96" s="127" t="s">
        <v>83</v>
      </c>
    </row>
    <row r="97" s="4" customFormat="1" ht="16.5" customHeight="1">
      <c r="A97" s="115" t="s">
        <v>77</v>
      </c>
      <c r="B97" s="66"/>
      <c r="C97" s="129"/>
      <c r="D97" s="129"/>
      <c r="E97" s="130" t="s">
        <v>88</v>
      </c>
      <c r="F97" s="130"/>
      <c r="G97" s="130"/>
      <c r="H97" s="130"/>
      <c r="I97" s="130"/>
      <c r="J97" s="129"/>
      <c r="K97" s="130" t="s">
        <v>89</v>
      </c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1">
        <f>'011 - Interiér jazyková u...'!J32</f>
        <v>0</v>
      </c>
      <c r="AH97" s="129"/>
      <c r="AI97" s="129"/>
      <c r="AJ97" s="129"/>
      <c r="AK97" s="129"/>
      <c r="AL97" s="129"/>
      <c r="AM97" s="129"/>
      <c r="AN97" s="131">
        <f>SUM(AG97,AT97)</f>
        <v>0</v>
      </c>
      <c r="AO97" s="129"/>
      <c r="AP97" s="129"/>
      <c r="AQ97" s="132" t="s">
        <v>90</v>
      </c>
      <c r="AR97" s="68"/>
      <c r="AS97" s="133">
        <v>0</v>
      </c>
      <c r="AT97" s="134">
        <f>ROUND(SUM(AV97:AW97),2)</f>
        <v>0</v>
      </c>
      <c r="AU97" s="135">
        <f>'011 - Interiér jazyková u...'!P121</f>
        <v>0</v>
      </c>
      <c r="AV97" s="134">
        <f>'011 - Interiér jazyková u...'!J35</f>
        <v>0</v>
      </c>
      <c r="AW97" s="134">
        <f>'011 - Interiér jazyková u...'!J36</f>
        <v>0</v>
      </c>
      <c r="AX97" s="134">
        <f>'011 - Interiér jazyková u...'!J37</f>
        <v>0</v>
      </c>
      <c r="AY97" s="134">
        <f>'011 - Interiér jazyková u...'!J38</f>
        <v>0</v>
      </c>
      <c r="AZ97" s="134">
        <f>'011 - Interiér jazyková u...'!F35</f>
        <v>0</v>
      </c>
      <c r="BA97" s="134">
        <f>'011 - Interiér jazyková u...'!F36</f>
        <v>0</v>
      </c>
      <c r="BB97" s="134">
        <f>'011 - Interiér jazyková u...'!F37</f>
        <v>0</v>
      </c>
      <c r="BC97" s="134">
        <f>'011 - Interiér jazyková u...'!F38</f>
        <v>0</v>
      </c>
      <c r="BD97" s="136">
        <f>'011 - Interiér jazyková u...'!F39</f>
        <v>0</v>
      </c>
      <c r="BE97" s="4"/>
      <c r="BT97" s="137" t="s">
        <v>83</v>
      </c>
      <c r="BV97" s="137" t="s">
        <v>75</v>
      </c>
      <c r="BW97" s="137" t="s">
        <v>91</v>
      </c>
      <c r="BX97" s="137" t="s">
        <v>86</v>
      </c>
      <c r="CL97" s="137" t="s">
        <v>1</v>
      </c>
    </row>
    <row r="98" s="4" customFormat="1" ht="16.5" customHeight="1">
      <c r="A98" s="115" t="s">
        <v>77</v>
      </c>
      <c r="B98" s="66"/>
      <c r="C98" s="129"/>
      <c r="D98" s="129"/>
      <c r="E98" s="130" t="s">
        <v>92</v>
      </c>
      <c r="F98" s="130"/>
      <c r="G98" s="130"/>
      <c r="H98" s="130"/>
      <c r="I98" s="130"/>
      <c r="J98" s="129"/>
      <c r="K98" s="130" t="s">
        <v>93</v>
      </c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1">
        <f>'012 - Učebna informatiky'!J32</f>
        <v>0</v>
      </c>
      <c r="AH98" s="129"/>
      <c r="AI98" s="129"/>
      <c r="AJ98" s="129"/>
      <c r="AK98" s="129"/>
      <c r="AL98" s="129"/>
      <c r="AM98" s="129"/>
      <c r="AN98" s="131">
        <f>SUM(AG98,AT98)</f>
        <v>0</v>
      </c>
      <c r="AO98" s="129"/>
      <c r="AP98" s="129"/>
      <c r="AQ98" s="132" t="s">
        <v>90</v>
      </c>
      <c r="AR98" s="68"/>
      <c r="AS98" s="138">
        <v>0</v>
      </c>
      <c r="AT98" s="139">
        <f>ROUND(SUM(AV98:AW98),2)</f>
        <v>0</v>
      </c>
      <c r="AU98" s="140">
        <f>'012 - Učebna informatiky'!P122</f>
        <v>0</v>
      </c>
      <c r="AV98" s="139">
        <f>'012 - Učebna informatiky'!J35</f>
        <v>0</v>
      </c>
      <c r="AW98" s="139">
        <f>'012 - Učebna informatiky'!J36</f>
        <v>0</v>
      </c>
      <c r="AX98" s="139">
        <f>'012 - Učebna informatiky'!J37</f>
        <v>0</v>
      </c>
      <c r="AY98" s="139">
        <f>'012 - Učebna informatiky'!J38</f>
        <v>0</v>
      </c>
      <c r="AZ98" s="139">
        <f>'012 - Učebna informatiky'!F35</f>
        <v>0</v>
      </c>
      <c r="BA98" s="139">
        <f>'012 - Učebna informatiky'!F36</f>
        <v>0</v>
      </c>
      <c r="BB98" s="139">
        <f>'012 - Učebna informatiky'!F37</f>
        <v>0</v>
      </c>
      <c r="BC98" s="139">
        <f>'012 - Učebna informatiky'!F38</f>
        <v>0</v>
      </c>
      <c r="BD98" s="141">
        <f>'012 - Učebna informatiky'!F39</f>
        <v>0</v>
      </c>
      <c r="BE98" s="4"/>
      <c r="BT98" s="137" t="s">
        <v>83</v>
      </c>
      <c r="BV98" s="137" t="s">
        <v>75</v>
      </c>
      <c r="BW98" s="137" t="s">
        <v>94</v>
      </c>
      <c r="BX98" s="137" t="s">
        <v>86</v>
      </c>
      <c r="CL98" s="137" t="s">
        <v>1</v>
      </c>
    </row>
    <row r="99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40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sheet="1" formatColumns="0" formatRows="0" objects="1" scenarios="1" spinCount="100000" saltValue="R1+kR85p6bV/7Cb/+qWt5cIEiUkYaPjPR/Kh50+eCZexLtnqhwngp2kfpa0MY6rxYB7qGRBzvUnmJlRhCPlOjg==" hashValue="+ZxQouqMqb64uIEmtA77oFxRaatv3yhK4uiMlS31vxE+xz6Umg15R4t1MCpya52BJWaMqfd7gT9oUwZ2AE/ve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02 - Ostatní a vedlejší ...'!C2" display="/"/>
    <hyperlink ref="A97" location="'011 - Interiér jazyková u...'!C2" display="/"/>
    <hyperlink ref="A98" location="'012 - Učebna informatik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83</v>
      </c>
    </row>
    <row r="4" hidden="1" s="1" customFormat="1" ht="24.96" customHeight="1">
      <c r="B4" s="16"/>
      <c r="D4" s="144" t="s">
        <v>95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26.25" customHeight="1">
      <c r="B7" s="16"/>
      <c r="E7" s="147" t="str">
        <f>'Rekapitulace stavby'!K6</f>
        <v>Rekonstrukce odborných učeben v Karviné - školy3 - ZŠ Cihelní - interiér</v>
      </c>
      <c r="F7" s="146"/>
      <c r="G7" s="146"/>
      <c r="H7" s="146"/>
      <c r="L7" s="16"/>
    </row>
    <row r="8" hidden="1" s="2" customFormat="1" ht="12" customHeight="1">
      <c r="A8" s="34"/>
      <c r="B8" s="40"/>
      <c r="C8" s="34"/>
      <c r="D8" s="146" t="s">
        <v>96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48" t="s">
        <v>97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46" t="s">
        <v>18</v>
      </c>
      <c r="E11" s="34"/>
      <c r="F11" s="137" t="s">
        <v>1</v>
      </c>
      <c r="G11" s="34"/>
      <c r="H11" s="34"/>
      <c r="I11" s="146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46" t="s">
        <v>20</v>
      </c>
      <c r="E12" s="34"/>
      <c r="F12" s="137" t="s">
        <v>21</v>
      </c>
      <c r="G12" s="34"/>
      <c r="H12" s="34"/>
      <c r="I12" s="146" t="s">
        <v>22</v>
      </c>
      <c r="J12" s="149" t="str">
        <f>'Rekapitulace stavby'!AN8</f>
        <v>4. 9. 2017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24</v>
      </c>
      <c r="E14" s="34"/>
      <c r="F14" s="34"/>
      <c r="G14" s="34"/>
      <c r="H14" s="34"/>
      <c r="I14" s="146" t="s">
        <v>25</v>
      </c>
      <c r="J14" s="137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7" t="str">
        <f>IF('Rekapitulace stavby'!E11="","",'Rekapitulace stavby'!E11)</f>
        <v xml:space="preserve"> </v>
      </c>
      <c r="F15" s="34"/>
      <c r="G15" s="34"/>
      <c r="H15" s="34"/>
      <c r="I15" s="146" t="s">
        <v>26</v>
      </c>
      <c r="J15" s="137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46" t="s">
        <v>27</v>
      </c>
      <c r="E17" s="34"/>
      <c r="F17" s="34"/>
      <c r="G17" s="34"/>
      <c r="H17" s="34"/>
      <c r="I17" s="14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7"/>
      <c r="G18" s="137"/>
      <c r="H18" s="137"/>
      <c r="I18" s="14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46" t="s">
        <v>29</v>
      </c>
      <c r="E20" s="34"/>
      <c r="F20" s="34"/>
      <c r="G20" s="34"/>
      <c r="H20" s="34"/>
      <c r="I20" s="146" t="s">
        <v>25</v>
      </c>
      <c r="J20" s="137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7" t="str">
        <f>IF('Rekapitulace stavby'!E17="","",'Rekapitulace stavby'!E17)</f>
        <v xml:space="preserve"> </v>
      </c>
      <c r="F21" s="34"/>
      <c r="G21" s="34"/>
      <c r="H21" s="34"/>
      <c r="I21" s="146" t="s">
        <v>26</v>
      </c>
      <c r="J21" s="137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46" t="s">
        <v>31</v>
      </c>
      <c r="E23" s="34"/>
      <c r="F23" s="34"/>
      <c r="G23" s="34"/>
      <c r="H23" s="34"/>
      <c r="I23" s="146" t="s">
        <v>25</v>
      </c>
      <c r="J23" s="137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7" t="str">
        <f>IF('Rekapitulace stavby'!E20="","",'Rekapitulace stavby'!E20)</f>
        <v xml:space="preserve"> </v>
      </c>
      <c r="F24" s="34"/>
      <c r="G24" s="34"/>
      <c r="H24" s="34"/>
      <c r="I24" s="146" t="s">
        <v>26</v>
      </c>
      <c r="J24" s="137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4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54"/>
      <c r="E29" s="154"/>
      <c r="F29" s="154"/>
      <c r="G29" s="154"/>
      <c r="H29" s="154"/>
      <c r="I29" s="154"/>
      <c r="J29" s="154"/>
      <c r="K29" s="15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55" t="s">
        <v>33</v>
      </c>
      <c r="E30" s="34"/>
      <c r="F30" s="34"/>
      <c r="G30" s="34"/>
      <c r="H30" s="34"/>
      <c r="I30" s="34"/>
      <c r="J30" s="156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7" t="s">
        <v>35</v>
      </c>
      <c r="G32" s="34"/>
      <c r="H32" s="34"/>
      <c r="I32" s="157" t="s">
        <v>34</v>
      </c>
      <c r="J32" s="157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8" t="s">
        <v>37</v>
      </c>
      <c r="E33" s="146" t="s">
        <v>38</v>
      </c>
      <c r="F33" s="159">
        <f>ROUND((SUM(BE121:BE137)),  2)</f>
        <v>0</v>
      </c>
      <c r="G33" s="34"/>
      <c r="H33" s="34"/>
      <c r="I33" s="160">
        <v>0.20999999999999999</v>
      </c>
      <c r="J33" s="159">
        <f>ROUND(((SUM(BE121:BE137))*I33),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46" t="s">
        <v>39</v>
      </c>
      <c r="F34" s="159">
        <f>ROUND((SUM(BF121:BF137)),  2)</f>
        <v>0</v>
      </c>
      <c r="G34" s="34"/>
      <c r="H34" s="34"/>
      <c r="I34" s="160">
        <v>0.14999999999999999</v>
      </c>
      <c r="J34" s="159">
        <f>ROUND(((SUM(BF121:BF137))*I34),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46" t="s">
        <v>40</v>
      </c>
      <c r="F35" s="159">
        <f>ROUND((SUM(BG121:BG137)),  2)</f>
        <v>0</v>
      </c>
      <c r="G35" s="34"/>
      <c r="H35" s="34"/>
      <c r="I35" s="160">
        <v>0.20999999999999999</v>
      </c>
      <c r="J35" s="159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41</v>
      </c>
      <c r="F36" s="159">
        <f>ROUND((SUM(BH121:BH137)),  2)</f>
        <v>0</v>
      </c>
      <c r="G36" s="34"/>
      <c r="H36" s="34"/>
      <c r="I36" s="160">
        <v>0.14999999999999999</v>
      </c>
      <c r="J36" s="159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42</v>
      </c>
      <c r="F37" s="159">
        <f>ROUND((SUM(BI121:BI137)),  2)</f>
        <v>0</v>
      </c>
      <c r="G37" s="34"/>
      <c r="H37" s="34"/>
      <c r="I37" s="160">
        <v>0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61"/>
      <c r="D39" s="162" t="s">
        <v>43</v>
      </c>
      <c r="E39" s="163"/>
      <c r="F39" s="163"/>
      <c r="G39" s="164" t="s">
        <v>44</v>
      </c>
      <c r="H39" s="165" t="s">
        <v>45</v>
      </c>
      <c r="I39" s="163"/>
      <c r="J39" s="166">
        <f>SUM(J30:J37)</f>
        <v>0</v>
      </c>
      <c r="K39" s="167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46</v>
      </c>
      <c r="E50" s="169"/>
      <c r="F50" s="169"/>
      <c r="G50" s="168" t="s">
        <v>47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48</v>
      </c>
      <c r="E61" s="171"/>
      <c r="F61" s="172" t="s">
        <v>49</v>
      </c>
      <c r="G61" s="170" t="s">
        <v>48</v>
      </c>
      <c r="H61" s="171"/>
      <c r="I61" s="171"/>
      <c r="J61" s="173" t="s">
        <v>49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50</v>
      </c>
      <c r="E65" s="174"/>
      <c r="F65" s="174"/>
      <c r="G65" s="168" t="s">
        <v>51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48</v>
      </c>
      <c r="E76" s="171"/>
      <c r="F76" s="172" t="s">
        <v>49</v>
      </c>
      <c r="G76" s="170" t="s">
        <v>48</v>
      </c>
      <c r="H76" s="171"/>
      <c r="I76" s="171"/>
      <c r="J76" s="173" t="s">
        <v>49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9" t="str">
        <f>E7</f>
        <v>Rekonstrukce odborných učeben v Karviné - školy3 - ZŠ Cihelní - interiér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002 - Ostatní a vedlejší náklady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4. 9. 2017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99</v>
      </c>
      <c r="D94" s="181"/>
      <c r="E94" s="181"/>
      <c r="F94" s="181"/>
      <c r="G94" s="181"/>
      <c r="H94" s="181"/>
      <c r="I94" s="181"/>
      <c r="J94" s="182" t="s">
        <v>100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3" t="s">
        <v>101</v>
      </c>
      <c r="D96" s="36"/>
      <c r="E96" s="36"/>
      <c r="F96" s="36"/>
      <c r="G96" s="36"/>
      <c r="H96" s="36"/>
      <c r="I96" s="36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102</v>
      </c>
    </row>
    <row r="97" s="9" customFormat="1" ht="24.96" customHeight="1">
      <c r="A97" s="9"/>
      <c r="B97" s="184"/>
      <c r="C97" s="185"/>
      <c r="D97" s="186" t="s">
        <v>103</v>
      </c>
      <c r="E97" s="187"/>
      <c r="F97" s="187"/>
      <c r="G97" s="187"/>
      <c r="H97" s="187"/>
      <c r="I97" s="187"/>
      <c r="J97" s="188">
        <f>J122</f>
        <v>0</v>
      </c>
      <c r="K97" s="185"/>
      <c r="L97" s="18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4"/>
      <c r="C99" s="185"/>
      <c r="D99" s="186" t="s">
        <v>105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4"/>
      <c r="C100" s="185"/>
      <c r="D100" s="186" t="s">
        <v>106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4"/>
      <c r="C101" s="185"/>
      <c r="D101" s="186" t="s">
        <v>107</v>
      </c>
      <c r="E101" s="187"/>
      <c r="F101" s="187"/>
      <c r="G101" s="187"/>
      <c r="H101" s="187"/>
      <c r="I101" s="187"/>
      <c r="J101" s="188">
        <f>J135</f>
        <v>0</v>
      </c>
      <c r="K101" s="185"/>
      <c r="L101" s="18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108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6"/>
      <c r="D111" s="36"/>
      <c r="E111" s="179" t="str">
        <f>E7</f>
        <v>Rekonstrukce odborných učeben v Karviné - školy3 - ZŠ Cihelní - interiér</v>
      </c>
      <c r="F111" s="28"/>
      <c r="G111" s="28"/>
      <c r="H111" s="28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96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002 - Ostatní a vedlejší náklady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F12</f>
        <v xml:space="preserve"> </v>
      </c>
      <c r="G115" s="36"/>
      <c r="H115" s="36"/>
      <c r="I115" s="28" t="s">
        <v>22</v>
      </c>
      <c r="J115" s="75" t="str">
        <f>IF(J12="","",J12)</f>
        <v>4. 9. 2017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E15</f>
        <v xml:space="preserve"> </v>
      </c>
      <c r="G117" s="36"/>
      <c r="H117" s="36"/>
      <c r="I117" s="28" t="s">
        <v>29</v>
      </c>
      <c r="J117" s="32" t="str">
        <f>E21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6"/>
      <c r="E118" s="36"/>
      <c r="F118" s="23" t="str">
        <f>IF(E18="","",E18)</f>
        <v>Vyplň údaj</v>
      </c>
      <c r="G118" s="36"/>
      <c r="H118" s="36"/>
      <c r="I118" s="28" t="s">
        <v>31</v>
      </c>
      <c r="J118" s="32" t="str">
        <f>E24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109</v>
      </c>
      <c r="D120" s="193" t="s">
        <v>58</v>
      </c>
      <c r="E120" s="193" t="s">
        <v>54</v>
      </c>
      <c r="F120" s="193" t="s">
        <v>55</v>
      </c>
      <c r="G120" s="193" t="s">
        <v>110</v>
      </c>
      <c r="H120" s="193" t="s">
        <v>111</v>
      </c>
      <c r="I120" s="193" t="s">
        <v>112</v>
      </c>
      <c r="J120" s="193" t="s">
        <v>100</v>
      </c>
      <c r="K120" s="194" t="s">
        <v>113</v>
      </c>
      <c r="L120" s="195"/>
      <c r="M120" s="96" t="s">
        <v>1</v>
      </c>
      <c r="N120" s="97" t="s">
        <v>37</v>
      </c>
      <c r="O120" s="97" t="s">
        <v>114</v>
      </c>
      <c r="P120" s="97" t="s">
        <v>115</v>
      </c>
      <c r="Q120" s="97" t="s">
        <v>116</v>
      </c>
      <c r="R120" s="97" t="s">
        <v>117</v>
      </c>
      <c r="S120" s="97" t="s">
        <v>118</v>
      </c>
      <c r="T120" s="98" t="s">
        <v>119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120</v>
      </c>
      <c r="D121" s="36"/>
      <c r="E121" s="36"/>
      <c r="F121" s="36"/>
      <c r="G121" s="36"/>
      <c r="H121" s="36"/>
      <c r="I121" s="36"/>
      <c r="J121" s="196">
        <f>BK121</f>
        <v>0</v>
      </c>
      <c r="K121" s="36"/>
      <c r="L121" s="40"/>
      <c r="M121" s="99"/>
      <c r="N121" s="197"/>
      <c r="O121" s="100"/>
      <c r="P121" s="198">
        <f>P122+P124+P129+P132+P135</f>
        <v>0</v>
      </c>
      <c r="Q121" s="100"/>
      <c r="R121" s="198">
        <f>R122+R124+R129+R132+R135</f>
        <v>0</v>
      </c>
      <c r="S121" s="100"/>
      <c r="T121" s="199">
        <f>T122+T124+T129+T132+T135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72</v>
      </c>
      <c r="AU121" s="13" t="s">
        <v>102</v>
      </c>
      <c r="BK121" s="200">
        <f>BK122+BK124+BK129+BK132+BK135</f>
        <v>0</v>
      </c>
    </row>
    <row r="122" s="11" customFormat="1" ht="25.92" customHeight="1">
      <c r="A122" s="11"/>
      <c r="B122" s="201"/>
      <c r="C122" s="202"/>
      <c r="D122" s="203" t="s">
        <v>72</v>
      </c>
      <c r="E122" s="204" t="s">
        <v>121</v>
      </c>
      <c r="F122" s="204" t="s">
        <v>122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</f>
        <v>0</v>
      </c>
      <c r="Q122" s="209"/>
      <c r="R122" s="210">
        <f>R123</f>
        <v>0</v>
      </c>
      <c r="S122" s="209"/>
      <c r="T122" s="211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2" t="s">
        <v>81</v>
      </c>
      <c r="AT122" s="213" t="s">
        <v>72</v>
      </c>
      <c r="AU122" s="213" t="s">
        <v>73</v>
      </c>
      <c r="AY122" s="212" t="s">
        <v>123</v>
      </c>
      <c r="BK122" s="214">
        <f>BK123</f>
        <v>0</v>
      </c>
    </row>
    <row r="123" s="2" customFormat="1" ht="21.75" customHeight="1">
      <c r="A123" s="34"/>
      <c r="B123" s="35"/>
      <c r="C123" s="215" t="s">
        <v>81</v>
      </c>
      <c r="D123" s="215" t="s">
        <v>124</v>
      </c>
      <c r="E123" s="216" t="s">
        <v>125</v>
      </c>
      <c r="F123" s="217" t="s">
        <v>126</v>
      </c>
      <c r="G123" s="218" t="s">
        <v>127</v>
      </c>
      <c r="H123" s="219">
        <v>1</v>
      </c>
      <c r="I123" s="220"/>
      <c r="J123" s="221">
        <f>ROUND(I123*H123,2)</f>
        <v>0</v>
      </c>
      <c r="K123" s="217" t="s">
        <v>1</v>
      </c>
      <c r="L123" s="40"/>
      <c r="M123" s="222" t="s">
        <v>1</v>
      </c>
      <c r="N123" s="223" t="s">
        <v>38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6" t="s">
        <v>128</v>
      </c>
      <c r="AT123" s="226" t="s">
        <v>124</v>
      </c>
      <c r="AU123" s="226" t="s">
        <v>81</v>
      </c>
      <c r="AY123" s="13" t="s">
        <v>123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3" t="s">
        <v>81</v>
      </c>
      <c r="BK123" s="227">
        <f>ROUND(I123*H123,2)</f>
        <v>0</v>
      </c>
      <c r="BL123" s="13" t="s">
        <v>128</v>
      </c>
      <c r="BM123" s="226" t="s">
        <v>129</v>
      </c>
    </row>
    <row r="124" s="11" customFormat="1" ht="25.92" customHeight="1">
      <c r="A124" s="11"/>
      <c r="B124" s="201"/>
      <c r="C124" s="202"/>
      <c r="D124" s="203" t="s">
        <v>72</v>
      </c>
      <c r="E124" s="204" t="s">
        <v>130</v>
      </c>
      <c r="F124" s="204" t="s">
        <v>131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SUM(P125:P128)</f>
        <v>0</v>
      </c>
      <c r="Q124" s="209"/>
      <c r="R124" s="210">
        <f>SUM(R125:R128)</f>
        <v>0</v>
      </c>
      <c r="S124" s="209"/>
      <c r="T124" s="211">
        <f>SUM(T125:T128)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2" t="s">
        <v>132</v>
      </c>
      <c r="AT124" s="213" t="s">
        <v>72</v>
      </c>
      <c r="AU124" s="213" t="s">
        <v>73</v>
      </c>
      <c r="AY124" s="212" t="s">
        <v>123</v>
      </c>
      <c r="BK124" s="214">
        <f>SUM(BK125:BK128)</f>
        <v>0</v>
      </c>
    </row>
    <row r="125" s="2" customFormat="1" ht="16.5" customHeight="1">
      <c r="A125" s="34"/>
      <c r="B125" s="35"/>
      <c r="C125" s="215" t="s">
        <v>83</v>
      </c>
      <c r="D125" s="215" t="s">
        <v>124</v>
      </c>
      <c r="E125" s="216" t="s">
        <v>133</v>
      </c>
      <c r="F125" s="217" t="s">
        <v>134</v>
      </c>
      <c r="G125" s="218" t="s">
        <v>135</v>
      </c>
      <c r="H125" s="219">
        <v>1</v>
      </c>
      <c r="I125" s="220"/>
      <c r="J125" s="221">
        <f>ROUND(I125*H125,2)</f>
        <v>0</v>
      </c>
      <c r="K125" s="217" t="s">
        <v>136</v>
      </c>
      <c r="L125" s="40"/>
      <c r="M125" s="222" t="s">
        <v>1</v>
      </c>
      <c r="N125" s="223" t="s">
        <v>38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6" t="s">
        <v>137</v>
      </c>
      <c r="AT125" s="226" t="s">
        <v>124</v>
      </c>
      <c r="AU125" s="226" t="s">
        <v>81</v>
      </c>
      <c r="AY125" s="13" t="s">
        <v>123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3" t="s">
        <v>81</v>
      </c>
      <c r="BK125" s="227">
        <f>ROUND(I125*H125,2)</f>
        <v>0</v>
      </c>
      <c r="BL125" s="13" t="s">
        <v>137</v>
      </c>
      <c r="BM125" s="226" t="s">
        <v>138</v>
      </c>
    </row>
    <row r="126" s="2" customFormat="1">
      <c r="A126" s="34"/>
      <c r="B126" s="35"/>
      <c r="C126" s="36"/>
      <c r="D126" s="228" t="s">
        <v>139</v>
      </c>
      <c r="E126" s="36"/>
      <c r="F126" s="229" t="s">
        <v>140</v>
      </c>
      <c r="G126" s="36"/>
      <c r="H126" s="36"/>
      <c r="I126" s="230"/>
      <c r="J126" s="36"/>
      <c r="K126" s="36"/>
      <c r="L126" s="40"/>
      <c r="M126" s="231"/>
      <c r="N126" s="23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139</v>
      </c>
      <c r="AU126" s="13" t="s">
        <v>81</v>
      </c>
    </row>
    <row r="127" s="2" customFormat="1" ht="16.5" customHeight="1">
      <c r="A127" s="34"/>
      <c r="B127" s="35"/>
      <c r="C127" s="215" t="s">
        <v>141</v>
      </c>
      <c r="D127" s="215" t="s">
        <v>124</v>
      </c>
      <c r="E127" s="216" t="s">
        <v>142</v>
      </c>
      <c r="F127" s="217" t="s">
        <v>143</v>
      </c>
      <c r="G127" s="218" t="s">
        <v>135</v>
      </c>
      <c r="H127" s="219">
        <v>1</v>
      </c>
      <c r="I127" s="220"/>
      <c r="J127" s="221">
        <f>ROUND(I127*H127,2)</f>
        <v>0</v>
      </c>
      <c r="K127" s="217" t="s">
        <v>1</v>
      </c>
      <c r="L127" s="40"/>
      <c r="M127" s="222" t="s">
        <v>1</v>
      </c>
      <c r="N127" s="223" t="s">
        <v>38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6" t="s">
        <v>128</v>
      </c>
      <c r="AT127" s="226" t="s">
        <v>124</v>
      </c>
      <c r="AU127" s="226" t="s">
        <v>81</v>
      </c>
      <c r="AY127" s="13" t="s">
        <v>123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3" t="s">
        <v>81</v>
      </c>
      <c r="BK127" s="227">
        <f>ROUND(I127*H127,2)</f>
        <v>0</v>
      </c>
      <c r="BL127" s="13" t="s">
        <v>128</v>
      </c>
      <c r="BM127" s="226" t="s">
        <v>144</v>
      </c>
    </row>
    <row r="128" s="2" customFormat="1">
      <c r="A128" s="34"/>
      <c r="B128" s="35"/>
      <c r="C128" s="36"/>
      <c r="D128" s="228" t="s">
        <v>139</v>
      </c>
      <c r="E128" s="36"/>
      <c r="F128" s="229" t="s">
        <v>145</v>
      </c>
      <c r="G128" s="36"/>
      <c r="H128" s="36"/>
      <c r="I128" s="230"/>
      <c r="J128" s="36"/>
      <c r="K128" s="36"/>
      <c r="L128" s="40"/>
      <c r="M128" s="231"/>
      <c r="N128" s="232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139</v>
      </c>
      <c r="AU128" s="13" t="s">
        <v>81</v>
      </c>
    </row>
    <row r="129" s="11" customFormat="1" ht="25.92" customHeight="1">
      <c r="A129" s="11"/>
      <c r="B129" s="201"/>
      <c r="C129" s="202"/>
      <c r="D129" s="203" t="s">
        <v>72</v>
      </c>
      <c r="E129" s="204" t="s">
        <v>146</v>
      </c>
      <c r="F129" s="204" t="s">
        <v>147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SUM(P130:P131)</f>
        <v>0</v>
      </c>
      <c r="Q129" s="209"/>
      <c r="R129" s="210">
        <f>SUM(R130:R131)</f>
        <v>0</v>
      </c>
      <c r="S129" s="209"/>
      <c r="T129" s="211">
        <f>SUM(T130:T131)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2" t="s">
        <v>132</v>
      </c>
      <c r="AT129" s="213" t="s">
        <v>72</v>
      </c>
      <c r="AU129" s="213" t="s">
        <v>73</v>
      </c>
      <c r="AY129" s="212" t="s">
        <v>123</v>
      </c>
      <c r="BK129" s="214">
        <f>SUM(BK130:BK131)</f>
        <v>0</v>
      </c>
    </row>
    <row r="130" s="2" customFormat="1" ht="16.5" customHeight="1">
      <c r="A130" s="34"/>
      <c r="B130" s="35"/>
      <c r="C130" s="215" t="s">
        <v>128</v>
      </c>
      <c r="D130" s="215" t="s">
        <v>124</v>
      </c>
      <c r="E130" s="216" t="s">
        <v>148</v>
      </c>
      <c r="F130" s="217" t="s">
        <v>149</v>
      </c>
      <c r="G130" s="218" t="s">
        <v>135</v>
      </c>
      <c r="H130" s="219">
        <v>1</v>
      </c>
      <c r="I130" s="220"/>
      <c r="J130" s="221">
        <f>ROUND(I130*H130,2)</f>
        <v>0</v>
      </c>
      <c r="K130" s="217" t="s">
        <v>136</v>
      </c>
      <c r="L130" s="40"/>
      <c r="M130" s="222" t="s">
        <v>1</v>
      </c>
      <c r="N130" s="223" t="s">
        <v>38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6" t="s">
        <v>137</v>
      </c>
      <c r="AT130" s="226" t="s">
        <v>124</v>
      </c>
      <c r="AU130" s="226" t="s">
        <v>81</v>
      </c>
      <c r="AY130" s="13" t="s">
        <v>123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3" t="s">
        <v>81</v>
      </c>
      <c r="BK130" s="227">
        <f>ROUND(I130*H130,2)</f>
        <v>0</v>
      </c>
      <c r="BL130" s="13" t="s">
        <v>137</v>
      </c>
      <c r="BM130" s="226" t="s">
        <v>150</v>
      </c>
    </row>
    <row r="131" s="2" customFormat="1">
      <c r="A131" s="34"/>
      <c r="B131" s="35"/>
      <c r="C131" s="36"/>
      <c r="D131" s="228" t="s">
        <v>139</v>
      </c>
      <c r="E131" s="36"/>
      <c r="F131" s="229" t="s">
        <v>151</v>
      </c>
      <c r="G131" s="36"/>
      <c r="H131" s="36"/>
      <c r="I131" s="230"/>
      <c r="J131" s="36"/>
      <c r="K131" s="36"/>
      <c r="L131" s="40"/>
      <c r="M131" s="231"/>
      <c r="N131" s="23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139</v>
      </c>
      <c r="AU131" s="13" t="s">
        <v>81</v>
      </c>
    </row>
    <row r="132" s="11" customFormat="1" ht="25.92" customHeight="1">
      <c r="A132" s="11"/>
      <c r="B132" s="201"/>
      <c r="C132" s="202"/>
      <c r="D132" s="203" t="s">
        <v>72</v>
      </c>
      <c r="E132" s="204" t="s">
        <v>152</v>
      </c>
      <c r="F132" s="204" t="s">
        <v>153</v>
      </c>
      <c r="G132" s="202"/>
      <c r="H132" s="202"/>
      <c r="I132" s="205"/>
      <c r="J132" s="206">
        <f>BK132</f>
        <v>0</v>
      </c>
      <c r="K132" s="202"/>
      <c r="L132" s="207"/>
      <c r="M132" s="208"/>
      <c r="N132" s="209"/>
      <c r="O132" s="209"/>
      <c r="P132" s="210">
        <f>SUM(P133:P134)</f>
        <v>0</v>
      </c>
      <c r="Q132" s="209"/>
      <c r="R132" s="210">
        <f>SUM(R133:R134)</f>
        <v>0</v>
      </c>
      <c r="S132" s="209"/>
      <c r="T132" s="211">
        <f>SUM(T133:T134)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2" t="s">
        <v>132</v>
      </c>
      <c r="AT132" s="213" t="s">
        <v>72</v>
      </c>
      <c r="AU132" s="213" t="s">
        <v>73</v>
      </c>
      <c r="AY132" s="212" t="s">
        <v>123</v>
      </c>
      <c r="BK132" s="214">
        <f>SUM(BK133:BK134)</f>
        <v>0</v>
      </c>
    </row>
    <row r="133" s="2" customFormat="1" ht="16.5" customHeight="1">
      <c r="A133" s="34"/>
      <c r="B133" s="35"/>
      <c r="C133" s="215" t="s">
        <v>132</v>
      </c>
      <c r="D133" s="215" t="s">
        <v>124</v>
      </c>
      <c r="E133" s="216" t="s">
        <v>154</v>
      </c>
      <c r="F133" s="217" t="s">
        <v>155</v>
      </c>
      <c r="G133" s="218" t="s">
        <v>135</v>
      </c>
      <c r="H133" s="219">
        <v>1</v>
      </c>
      <c r="I133" s="220"/>
      <c r="J133" s="221">
        <f>ROUND(I133*H133,2)</f>
        <v>0</v>
      </c>
      <c r="K133" s="217" t="s">
        <v>136</v>
      </c>
      <c r="L133" s="40"/>
      <c r="M133" s="222" t="s">
        <v>1</v>
      </c>
      <c r="N133" s="223" t="s">
        <v>38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6" t="s">
        <v>137</v>
      </c>
      <c r="AT133" s="226" t="s">
        <v>124</v>
      </c>
      <c r="AU133" s="226" t="s">
        <v>81</v>
      </c>
      <c r="AY133" s="13" t="s">
        <v>123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3" t="s">
        <v>81</v>
      </c>
      <c r="BK133" s="227">
        <f>ROUND(I133*H133,2)</f>
        <v>0</v>
      </c>
      <c r="BL133" s="13" t="s">
        <v>137</v>
      </c>
      <c r="BM133" s="226" t="s">
        <v>156</v>
      </c>
    </row>
    <row r="134" s="2" customFormat="1">
      <c r="A134" s="34"/>
      <c r="B134" s="35"/>
      <c r="C134" s="36"/>
      <c r="D134" s="228" t="s">
        <v>139</v>
      </c>
      <c r="E134" s="36"/>
      <c r="F134" s="229" t="s">
        <v>157</v>
      </c>
      <c r="G134" s="36"/>
      <c r="H134" s="36"/>
      <c r="I134" s="230"/>
      <c r="J134" s="36"/>
      <c r="K134" s="36"/>
      <c r="L134" s="40"/>
      <c r="M134" s="231"/>
      <c r="N134" s="23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139</v>
      </c>
      <c r="AU134" s="13" t="s">
        <v>81</v>
      </c>
    </row>
    <row r="135" s="11" customFormat="1" ht="25.92" customHeight="1">
      <c r="A135" s="11"/>
      <c r="B135" s="201"/>
      <c r="C135" s="202"/>
      <c r="D135" s="203" t="s">
        <v>72</v>
      </c>
      <c r="E135" s="204" t="s">
        <v>158</v>
      </c>
      <c r="F135" s="204" t="s">
        <v>159</v>
      </c>
      <c r="G135" s="202"/>
      <c r="H135" s="202"/>
      <c r="I135" s="205"/>
      <c r="J135" s="206">
        <f>BK135</f>
        <v>0</v>
      </c>
      <c r="K135" s="202"/>
      <c r="L135" s="207"/>
      <c r="M135" s="208"/>
      <c r="N135" s="209"/>
      <c r="O135" s="209"/>
      <c r="P135" s="210">
        <f>SUM(P136:P137)</f>
        <v>0</v>
      </c>
      <c r="Q135" s="209"/>
      <c r="R135" s="210">
        <f>SUM(R136:R137)</f>
        <v>0</v>
      </c>
      <c r="S135" s="209"/>
      <c r="T135" s="211">
        <f>SUM(T136:T137)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2" t="s">
        <v>132</v>
      </c>
      <c r="AT135" s="213" t="s">
        <v>72</v>
      </c>
      <c r="AU135" s="213" t="s">
        <v>73</v>
      </c>
      <c r="AY135" s="212" t="s">
        <v>123</v>
      </c>
      <c r="BK135" s="214">
        <f>SUM(BK136:BK137)</f>
        <v>0</v>
      </c>
    </row>
    <row r="136" s="2" customFormat="1" ht="16.5" customHeight="1">
      <c r="A136" s="34"/>
      <c r="B136" s="35"/>
      <c r="C136" s="215" t="s">
        <v>160</v>
      </c>
      <c r="D136" s="215" t="s">
        <v>124</v>
      </c>
      <c r="E136" s="216" t="s">
        <v>161</v>
      </c>
      <c r="F136" s="217" t="s">
        <v>162</v>
      </c>
      <c r="G136" s="218" t="s">
        <v>135</v>
      </c>
      <c r="H136" s="219">
        <v>1</v>
      </c>
      <c r="I136" s="220"/>
      <c r="J136" s="221">
        <f>ROUND(I136*H136,2)</f>
        <v>0</v>
      </c>
      <c r="K136" s="217" t="s">
        <v>1</v>
      </c>
      <c r="L136" s="40"/>
      <c r="M136" s="222" t="s">
        <v>1</v>
      </c>
      <c r="N136" s="223" t="s">
        <v>38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6" t="s">
        <v>137</v>
      </c>
      <c r="AT136" s="226" t="s">
        <v>124</v>
      </c>
      <c r="AU136" s="226" t="s">
        <v>81</v>
      </c>
      <c r="AY136" s="13" t="s">
        <v>123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3" t="s">
        <v>81</v>
      </c>
      <c r="BK136" s="227">
        <f>ROUND(I136*H136,2)</f>
        <v>0</v>
      </c>
      <c r="BL136" s="13" t="s">
        <v>137</v>
      </c>
      <c r="BM136" s="226" t="s">
        <v>163</v>
      </c>
    </row>
    <row r="137" s="2" customFormat="1">
      <c r="A137" s="34"/>
      <c r="B137" s="35"/>
      <c r="C137" s="36"/>
      <c r="D137" s="228" t="s">
        <v>139</v>
      </c>
      <c r="E137" s="36"/>
      <c r="F137" s="229" t="s">
        <v>164</v>
      </c>
      <c r="G137" s="36"/>
      <c r="H137" s="36"/>
      <c r="I137" s="230"/>
      <c r="J137" s="36"/>
      <c r="K137" s="36"/>
      <c r="L137" s="40"/>
      <c r="M137" s="233"/>
      <c r="N137" s="234"/>
      <c r="O137" s="235"/>
      <c r="P137" s="235"/>
      <c r="Q137" s="235"/>
      <c r="R137" s="235"/>
      <c r="S137" s="235"/>
      <c r="T137" s="23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139</v>
      </c>
      <c r="AU137" s="13" t="s">
        <v>81</v>
      </c>
    </row>
    <row r="138" s="2" customFormat="1" ht="6.96" customHeight="1">
      <c r="A138" s="34"/>
      <c r="B138" s="62"/>
      <c r="C138" s="63"/>
      <c r="D138" s="63"/>
      <c r="E138" s="63"/>
      <c r="F138" s="63"/>
      <c r="G138" s="63"/>
      <c r="H138" s="63"/>
      <c r="I138" s="63"/>
      <c r="J138" s="63"/>
      <c r="K138" s="63"/>
      <c r="L138" s="40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sheet="1" autoFilter="0" formatColumns="0" formatRows="0" objects="1" scenarios="1" spinCount="100000" saltValue="96Z/hJ0dEnhpy32znT7kq0X2ziMDIM5jvCFVlJWhJkU9BrgtzxRrBWqJfu6fkAbD0bgLLR2c6rOjriTCBYpRzA==" hashValue="4TZV4LUxsGeKwdJkz5PxXFCjUaXDXTHIqij4LrkV3nfq+Juxa52A4/wkiCwI01Gs5tYY9P2rJ12WXQFfLvkrpA==" algorithmName="SHA-512" password="CC35"/>
  <autoFilter ref="C120:K13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83</v>
      </c>
    </row>
    <row r="4" hidden="1" s="1" customFormat="1" ht="24.96" customHeight="1">
      <c r="B4" s="16"/>
      <c r="D4" s="144" t="s">
        <v>95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26.25" customHeight="1">
      <c r="B7" s="16"/>
      <c r="E7" s="147" t="str">
        <f>'Rekapitulace stavby'!K6</f>
        <v>Rekonstrukce odborných učeben v Karviné - školy3 - ZŠ Cihelní - interiér</v>
      </c>
      <c r="F7" s="146"/>
      <c r="G7" s="146"/>
      <c r="H7" s="146"/>
      <c r="L7" s="16"/>
    </row>
    <row r="8" hidden="1" s="1" customFormat="1" ht="12" customHeight="1">
      <c r="B8" s="16"/>
      <c r="D8" s="146" t="s">
        <v>96</v>
      </c>
      <c r="L8" s="16"/>
    </row>
    <row r="9" hidden="1" s="2" customFormat="1" ht="23.25" customHeight="1">
      <c r="A9" s="34"/>
      <c r="B9" s="40"/>
      <c r="C9" s="34"/>
      <c r="D9" s="34"/>
      <c r="E9" s="147" t="s">
        <v>165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6.5" customHeight="1">
      <c r="A11" s="34"/>
      <c r="B11" s="40"/>
      <c r="C11" s="34"/>
      <c r="D11" s="34"/>
      <c r="E11" s="148" t="s">
        <v>167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4. 9. 2017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tr">
        <f>IF('Rekapitulace stavby'!AN10="","",'Rekapitulace stavby'!AN10)</f>
        <v/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8" customHeight="1">
      <c r="A17" s="34"/>
      <c r="B17" s="40"/>
      <c r="C17" s="34"/>
      <c r="D17" s="34"/>
      <c r="E17" s="137" t="str">
        <f>IF('Rekapitulace stavby'!E11="","",'Rekapitulace stavby'!E11)</f>
        <v xml:space="preserve"> </v>
      </c>
      <c r="F17" s="34"/>
      <c r="G17" s="34"/>
      <c r="H17" s="34"/>
      <c r="I17" s="146" t="s">
        <v>26</v>
      </c>
      <c r="J17" s="137" t="str">
        <f>IF('Rekapitulace stavby'!AN11="","",'Rekapitulace stavby'!AN11)</f>
        <v/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2" customHeight="1">
      <c r="A19" s="34"/>
      <c r="B19" s="40"/>
      <c r="C19" s="34"/>
      <c r="D19" s="146" t="s">
        <v>27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26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2" customHeight="1">
      <c r="A22" s="34"/>
      <c r="B22" s="40"/>
      <c r="C22" s="34"/>
      <c r="D22" s="146" t="s">
        <v>29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26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12" customHeight="1">
      <c r="A25" s="34"/>
      <c r="B25" s="40"/>
      <c r="C25" s="34"/>
      <c r="D25" s="146" t="s">
        <v>31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26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12" customHeight="1">
      <c r="A28" s="34"/>
      <c r="B28" s="40"/>
      <c r="C28" s="34"/>
      <c r="D28" s="146" t="s">
        <v>32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hidden="1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25.44" customHeight="1">
      <c r="A32" s="34"/>
      <c r="B32" s="40"/>
      <c r="C32" s="34"/>
      <c r="D32" s="155" t="s">
        <v>33</v>
      </c>
      <c r="E32" s="34"/>
      <c r="F32" s="34"/>
      <c r="G32" s="34"/>
      <c r="H32" s="34"/>
      <c r="I32" s="34"/>
      <c r="J32" s="156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34"/>
      <c r="F34" s="157" t="s">
        <v>35</v>
      </c>
      <c r="G34" s="34"/>
      <c r="H34" s="34"/>
      <c r="I34" s="157" t="s">
        <v>34</v>
      </c>
      <c r="J34" s="157" t="s">
        <v>36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158" t="s">
        <v>37</v>
      </c>
      <c r="E35" s="146" t="s">
        <v>38</v>
      </c>
      <c r="F35" s="159">
        <f>ROUND((SUM(BE121:BE150)),  2)</f>
        <v>0</v>
      </c>
      <c r="G35" s="34"/>
      <c r="H35" s="34"/>
      <c r="I35" s="160">
        <v>0.20999999999999999</v>
      </c>
      <c r="J35" s="159">
        <f>ROUND(((SUM(BE121:BE150))*I35),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39</v>
      </c>
      <c r="F36" s="159">
        <f>ROUND((SUM(BF121:BF150)),  2)</f>
        <v>0</v>
      </c>
      <c r="G36" s="34"/>
      <c r="H36" s="34"/>
      <c r="I36" s="160">
        <v>0.14999999999999999</v>
      </c>
      <c r="J36" s="159">
        <f>ROUND(((SUM(BF121:BF150))*I36),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40</v>
      </c>
      <c r="F37" s="159">
        <f>ROUND((SUM(BG121:BG150)),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41</v>
      </c>
      <c r="F38" s="159">
        <f>ROUND((SUM(BH121:BH150)),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42</v>
      </c>
      <c r="F39" s="159">
        <f>ROUND((SUM(BI121:BI150)),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25.44" customHeight="1">
      <c r="A41" s="34"/>
      <c r="B41" s="40"/>
      <c r="C41" s="161"/>
      <c r="D41" s="162" t="s">
        <v>43</v>
      </c>
      <c r="E41" s="163"/>
      <c r="F41" s="163"/>
      <c r="G41" s="164" t="s">
        <v>44</v>
      </c>
      <c r="H41" s="165" t="s">
        <v>45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46</v>
      </c>
      <c r="E50" s="169"/>
      <c r="F50" s="169"/>
      <c r="G50" s="168" t="s">
        <v>47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48</v>
      </c>
      <c r="E61" s="171"/>
      <c r="F61" s="172" t="s">
        <v>49</v>
      </c>
      <c r="G61" s="170" t="s">
        <v>48</v>
      </c>
      <c r="H61" s="171"/>
      <c r="I61" s="171"/>
      <c r="J61" s="173" t="s">
        <v>49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50</v>
      </c>
      <c r="E65" s="174"/>
      <c r="F65" s="174"/>
      <c r="G65" s="168" t="s">
        <v>51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48</v>
      </c>
      <c r="E76" s="171"/>
      <c r="F76" s="172" t="s">
        <v>49</v>
      </c>
      <c r="G76" s="170" t="s">
        <v>48</v>
      </c>
      <c r="H76" s="171"/>
      <c r="I76" s="171"/>
      <c r="J76" s="173" t="s">
        <v>49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9" t="str">
        <f>E7</f>
        <v>Rekonstrukce odborných učeben v Karviné - školy3 - ZŠ Cihelní - interiér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96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23.25" customHeight="1">
      <c r="A87" s="34"/>
      <c r="B87" s="35"/>
      <c r="C87" s="36"/>
      <c r="D87" s="36"/>
      <c r="E87" s="179" t="s">
        <v>165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 xml:space="preserve">011 - Interiér jazyková učebna 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 xml:space="preserve"> </v>
      </c>
      <c r="G91" s="36"/>
      <c r="H91" s="36"/>
      <c r="I91" s="28" t="s">
        <v>22</v>
      </c>
      <c r="J91" s="75" t="str">
        <f>IF(J14="","",J14)</f>
        <v>4. 9. 2017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 </v>
      </c>
      <c r="G93" s="36"/>
      <c r="H93" s="36"/>
      <c r="I93" s="28" t="s">
        <v>29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6"/>
      <c r="E94" s="36"/>
      <c r="F94" s="23" t="str">
        <f>IF(E20="","",E20)</f>
        <v>Vyplň údaj</v>
      </c>
      <c r="G94" s="36"/>
      <c r="H94" s="36"/>
      <c r="I94" s="28" t="s">
        <v>31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99</v>
      </c>
      <c r="D96" s="181"/>
      <c r="E96" s="181"/>
      <c r="F96" s="181"/>
      <c r="G96" s="181"/>
      <c r="H96" s="181"/>
      <c r="I96" s="181"/>
      <c r="J96" s="182" t="s">
        <v>100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101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102</v>
      </c>
    </row>
    <row r="99" s="9" customFormat="1" ht="24.96" customHeight="1">
      <c r="A99" s="9"/>
      <c r="B99" s="184"/>
      <c r="C99" s="185"/>
      <c r="D99" s="186" t="s">
        <v>168</v>
      </c>
      <c r="E99" s="187"/>
      <c r="F99" s="187"/>
      <c r="G99" s="187"/>
      <c r="H99" s="187"/>
      <c r="I99" s="187"/>
      <c r="J99" s="188">
        <f>J122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108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6.25" customHeight="1">
      <c r="A109" s="34"/>
      <c r="B109" s="35"/>
      <c r="C109" s="36"/>
      <c r="D109" s="36"/>
      <c r="E109" s="179" t="str">
        <f>E7</f>
        <v>Rekonstrukce odborných učeben v Karviné - školy3 - ZŠ Cihelní - interiér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96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23.25" customHeight="1">
      <c r="A111" s="34"/>
      <c r="B111" s="35"/>
      <c r="C111" s="36"/>
      <c r="D111" s="36"/>
      <c r="E111" s="179" t="s">
        <v>165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166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E11</f>
        <v xml:space="preserve">011 - Interiér jazyková učebna 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 xml:space="preserve"> </v>
      </c>
      <c r="G115" s="36"/>
      <c r="H115" s="36"/>
      <c r="I115" s="28" t="s">
        <v>22</v>
      </c>
      <c r="J115" s="75" t="str">
        <f>IF(J14="","",J14)</f>
        <v>4. 9. 2017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 xml:space="preserve"> </v>
      </c>
      <c r="G117" s="36"/>
      <c r="H117" s="36"/>
      <c r="I117" s="28" t="s">
        <v>29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6"/>
      <c r="E118" s="36"/>
      <c r="F118" s="23" t="str">
        <f>IF(E20="","",E20)</f>
        <v>Vyplň údaj</v>
      </c>
      <c r="G118" s="36"/>
      <c r="H118" s="36"/>
      <c r="I118" s="28" t="s">
        <v>31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109</v>
      </c>
      <c r="D120" s="193" t="s">
        <v>58</v>
      </c>
      <c r="E120" s="193" t="s">
        <v>54</v>
      </c>
      <c r="F120" s="193" t="s">
        <v>55</v>
      </c>
      <c r="G120" s="193" t="s">
        <v>110</v>
      </c>
      <c r="H120" s="193" t="s">
        <v>111</v>
      </c>
      <c r="I120" s="193" t="s">
        <v>112</v>
      </c>
      <c r="J120" s="193" t="s">
        <v>100</v>
      </c>
      <c r="K120" s="194" t="s">
        <v>113</v>
      </c>
      <c r="L120" s="195"/>
      <c r="M120" s="96" t="s">
        <v>1</v>
      </c>
      <c r="N120" s="97" t="s">
        <v>37</v>
      </c>
      <c r="O120" s="97" t="s">
        <v>114</v>
      </c>
      <c r="P120" s="97" t="s">
        <v>115</v>
      </c>
      <c r="Q120" s="97" t="s">
        <v>116</v>
      </c>
      <c r="R120" s="97" t="s">
        <v>117</v>
      </c>
      <c r="S120" s="97" t="s">
        <v>118</v>
      </c>
      <c r="T120" s="98" t="s">
        <v>119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120</v>
      </c>
      <c r="D121" s="36"/>
      <c r="E121" s="36"/>
      <c r="F121" s="36"/>
      <c r="G121" s="36"/>
      <c r="H121" s="36"/>
      <c r="I121" s="36"/>
      <c r="J121" s="196">
        <f>BK121</f>
        <v>0</v>
      </c>
      <c r="K121" s="36"/>
      <c r="L121" s="40"/>
      <c r="M121" s="99"/>
      <c r="N121" s="197"/>
      <c r="O121" s="100"/>
      <c r="P121" s="198">
        <f>P122</f>
        <v>0</v>
      </c>
      <c r="Q121" s="100"/>
      <c r="R121" s="198">
        <f>R122</f>
        <v>0</v>
      </c>
      <c r="S121" s="100"/>
      <c r="T121" s="199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72</v>
      </c>
      <c r="AU121" s="13" t="s">
        <v>102</v>
      </c>
      <c r="BK121" s="200">
        <f>BK122</f>
        <v>0</v>
      </c>
    </row>
    <row r="122" s="11" customFormat="1" ht="25.92" customHeight="1">
      <c r="A122" s="11"/>
      <c r="B122" s="201"/>
      <c r="C122" s="202"/>
      <c r="D122" s="203" t="s">
        <v>72</v>
      </c>
      <c r="E122" s="204" t="s">
        <v>169</v>
      </c>
      <c r="F122" s="204" t="s">
        <v>170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SUM(P123:P150)</f>
        <v>0</v>
      </c>
      <c r="Q122" s="209"/>
      <c r="R122" s="210">
        <f>SUM(R123:R150)</f>
        <v>0</v>
      </c>
      <c r="S122" s="209"/>
      <c r="T122" s="211">
        <f>SUM(T123:T150)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2" t="s">
        <v>81</v>
      </c>
      <c r="AT122" s="213" t="s">
        <v>72</v>
      </c>
      <c r="AU122" s="213" t="s">
        <v>73</v>
      </c>
      <c r="AY122" s="212" t="s">
        <v>123</v>
      </c>
      <c r="BK122" s="214">
        <f>SUM(BK123:BK150)</f>
        <v>0</v>
      </c>
    </row>
    <row r="123" s="2" customFormat="1" ht="21.75" customHeight="1">
      <c r="A123" s="34"/>
      <c r="B123" s="35"/>
      <c r="C123" s="215" t="s">
        <v>81</v>
      </c>
      <c r="D123" s="215" t="s">
        <v>124</v>
      </c>
      <c r="E123" s="216" t="s">
        <v>171</v>
      </c>
      <c r="F123" s="217" t="s">
        <v>172</v>
      </c>
      <c r="G123" s="218" t="s">
        <v>173</v>
      </c>
      <c r="H123" s="219">
        <v>1</v>
      </c>
      <c r="I123" s="220"/>
      <c r="J123" s="221">
        <f>ROUND(I123*H123,2)</f>
        <v>0</v>
      </c>
      <c r="K123" s="217" t="s">
        <v>1</v>
      </c>
      <c r="L123" s="40"/>
      <c r="M123" s="222" t="s">
        <v>1</v>
      </c>
      <c r="N123" s="223" t="s">
        <v>38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6" t="s">
        <v>128</v>
      </c>
      <c r="AT123" s="226" t="s">
        <v>124</v>
      </c>
      <c r="AU123" s="226" t="s">
        <v>81</v>
      </c>
      <c r="AY123" s="13" t="s">
        <v>123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3" t="s">
        <v>81</v>
      </c>
      <c r="BK123" s="227">
        <f>ROUND(I123*H123,2)</f>
        <v>0</v>
      </c>
      <c r="BL123" s="13" t="s">
        <v>128</v>
      </c>
      <c r="BM123" s="226" t="s">
        <v>83</v>
      </c>
    </row>
    <row r="124" s="2" customFormat="1">
      <c r="A124" s="34"/>
      <c r="B124" s="35"/>
      <c r="C124" s="36"/>
      <c r="D124" s="228" t="s">
        <v>139</v>
      </c>
      <c r="E124" s="36"/>
      <c r="F124" s="229" t="s">
        <v>174</v>
      </c>
      <c r="G124" s="36"/>
      <c r="H124" s="36"/>
      <c r="I124" s="230"/>
      <c r="J124" s="36"/>
      <c r="K124" s="36"/>
      <c r="L124" s="40"/>
      <c r="M124" s="231"/>
      <c r="N124" s="232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139</v>
      </c>
      <c r="AU124" s="13" t="s">
        <v>81</v>
      </c>
    </row>
    <row r="125" s="2" customFormat="1" ht="16.5" customHeight="1">
      <c r="A125" s="34"/>
      <c r="B125" s="35"/>
      <c r="C125" s="215" t="s">
        <v>83</v>
      </c>
      <c r="D125" s="215" t="s">
        <v>124</v>
      </c>
      <c r="E125" s="216" t="s">
        <v>175</v>
      </c>
      <c r="F125" s="217" t="s">
        <v>176</v>
      </c>
      <c r="G125" s="218" t="s">
        <v>173</v>
      </c>
      <c r="H125" s="219">
        <v>6</v>
      </c>
      <c r="I125" s="220"/>
      <c r="J125" s="221">
        <f>ROUND(I125*H125,2)</f>
        <v>0</v>
      </c>
      <c r="K125" s="217" t="s">
        <v>1</v>
      </c>
      <c r="L125" s="40"/>
      <c r="M125" s="222" t="s">
        <v>1</v>
      </c>
      <c r="N125" s="223" t="s">
        <v>38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6" t="s">
        <v>128</v>
      </c>
      <c r="AT125" s="226" t="s">
        <v>124</v>
      </c>
      <c r="AU125" s="226" t="s">
        <v>81</v>
      </c>
      <c r="AY125" s="13" t="s">
        <v>123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3" t="s">
        <v>81</v>
      </c>
      <c r="BK125" s="227">
        <f>ROUND(I125*H125,2)</f>
        <v>0</v>
      </c>
      <c r="BL125" s="13" t="s">
        <v>128</v>
      </c>
      <c r="BM125" s="226" t="s">
        <v>128</v>
      </c>
    </row>
    <row r="126" s="2" customFormat="1">
      <c r="A126" s="34"/>
      <c r="B126" s="35"/>
      <c r="C126" s="36"/>
      <c r="D126" s="228" t="s">
        <v>139</v>
      </c>
      <c r="E126" s="36"/>
      <c r="F126" s="229" t="s">
        <v>174</v>
      </c>
      <c r="G126" s="36"/>
      <c r="H126" s="36"/>
      <c r="I126" s="230"/>
      <c r="J126" s="36"/>
      <c r="K126" s="36"/>
      <c r="L126" s="40"/>
      <c r="M126" s="231"/>
      <c r="N126" s="23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139</v>
      </c>
      <c r="AU126" s="13" t="s">
        <v>81</v>
      </c>
    </row>
    <row r="127" s="2" customFormat="1" ht="16.5" customHeight="1">
      <c r="A127" s="34"/>
      <c r="B127" s="35"/>
      <c r="C127" s="215" t="s">
        <v>141</v>
      </c>
      <c r="D127" s="215" t="s">
        <v>124</v>
      </c>
      <c r="E127" s="216" t="s">
        <v>177</v>
      </c>
      <c r="F127" s="217" t="s">
        <v>178</v>
      </c>
      <c r="G127" s="218" t="s">
        <v>173</v>
      </c>
      <c r="H127" s="219">
        <v>2</v>
      </c>
      <c r="I127" s="220"/>
      <c r="J127" s="221">
        <f>ROUND(I127*H127,2)</f>
        <v>0</v>
      </c>
      <c r="K127" s="217" t="s">
        <v>1</v>
      </c>
      <c r="L127" s="40"/>
      <c r="M127" s="222" t="s">
        <v>1</v>
      </c>
      <c r="N127" s="223" t="s">
        <v>38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6" t="s">
        <v>128</v>
      </c>
      <c r="AT127" s="226" t="s">
        <v>124</v>
      </c>
      <c r="AU127" s="226" t="s">
        <v>81</v>
      </c>
      <c r="AY127" s="13" t="s">
        <v>123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3" t="s">
        <v>81</v>
      </c>
      <c r="BK127" s="227">
        <f>ROUND(I127*H127,2)</f>
        <v>0</v>
      </c>
      <c r="BL127" s="13" t="s">
        <v>128</v>
      </c>
      <c r="BM127" s="226" t="s">
        <v>160</v>
      </c>
    </row>
    <row r="128" s="2" customFormat="1">
      <c r="A128" s="34"/>
      <c r="B128" s="35"/>
      <c r="C128" s="36"/>
      <c r="D128" s="228" t="s">
        <v>139</v>
      </c>
      <c r="E128" s="36"/>
      <c r="F128" s="229" t="s">
        <v>174</v>
      </c>
      <c r="G128" s="36"/>
      <c r="H128" s="36"/>
      <c r="I128" s="230"/>
      <c r="J128" s="36"/>
      <c r="K128" s="36"/>
      <c r="L128" s="40"/>
      <c r="M128" s="231"/>
      <c r="N128" s="232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139</v>
      </c>
      <c r="AU128" s="13" t="s">
        <v>81</v>
      </c>
    </row>
    <row r="129" s="2" customFormat="1" ht="16.5" customHeight="1">
      <c r="A129" s="34"/>
      <c r="B129" s="35"/>
      <c r="C129" s="215" t="s">
        <v>128</v>
      </c>
      <c r="D129" s="215" t="s">
        <v>124</v>
      </c>
      <c r="E129" s="216" t="s">
        <v>179</v>
      </c>
      <c r="F129" s="217" t="s">
        <v>180</v>
      </c>
      <c r="G129" s="218" t="s">
        <v>173</v>
      </c>
      <c r="H129" s="219">
        <v>4</v>
      </c>
      <c r="I129" s="220"/>
      <c r="J129" s="221">
        <f>ROUND(I129*H129,2)</f>
        <v>0</v>
      </c>
      <c r="K129" s="217" t="s">
        <v>1</v>
      </c>
      <c r="L129" s="40"/>
      <c r="M129" s="222" t="s">
        <v>1</v>
      </c>
      <c r="N129" s="223" t="s">
        <v>38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6" t="s">
        <v>128</v>
      </c>
      <c r="AT129" s="226" t="s">
        <v>124</v>
      </c>
      <c r="AU129" s="226" t="s">
        <v>81</v>
      </c>
      <c r="AY129" s="13" t="s">
        <v>123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3" t="s">
        <v>81</v>
      </c>
      <c r="BK129" s="227">
        <f>ROUND(I129*H129,2)</f>
        <v>0</v>
      </c>
      <c r="BL129" s="13" t="s">
        <v>128</v>
      </c>
      <c r="BM129" s="226" t="s">
        <v>181</v>
      </c>
    </row>
    <row r="130" s="2" customFormat="1">
      <c r="A130" s="34"/>
      <c r="B130" s="35"/>
      <c r="C130" s="36"/>
      <c r="D130" s="228" t="s">
        <v>139</v>
      </c>
      <c r="E130" s="36"/>
      <c r="F130" s="229" t="s">
        <v>174</v>
      </c>
      <c r="G130" s="36"/>
      <c r="H130" s="36"/>
      <c r="I130" s="230"/>
      <c r="J130" s="36"/>
      <c r="K130" s="36"/>
      <c r="L130" s="40"/>
      <c r="M130" s="231"/>
      <c r="N130" s="232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139</v>
      </c>
      <c r="AU130" s="13" t="s">
        <v>81</v>
      </c>
    </row>
    <row r="131" s="2" customFormat="1" ht="16.5" customHeight="1">
      <c r="A131" s="34"/>
      <c r="B131" s="35"/>
      <c r="C131" s="215" t="s">
        <v>132</v>
      </c>
      <c r="D131" s="215" t="s">
        <v>124</v>
      </c>
      <c r="E131" s="216" t="s">
        <v>182</v>
      </c>
      <c r="F131" s="217" t="s">
        <v>183</v>
      </c>
      <c r="G131" s="218" t="s">
        <v>173</v>
      </c>
      <c r="H131" s="219">
        <v>2</v>
      </c>
      <c r="I131" s="220"/>
      <c r="J131" s="221">
        <f>ROUND(I131*H131,2)</f>
        <v>0</v>
      </c>
      <c r="K131" s="217" t="s">
        <v>1</v>
      </c>
      <c r="L131" s="40"/>
      <c r="M131" s="222" t="s">
        <v>1</v>
      </c>
      <c r="N131" s="223" t="s">
        <v>38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6" t="s">
        <v>128</v>
      </c>
      <c r="AT131" s="226" t="s">
        <v>124</v>
      </c>
      <c r="AU131" s="226" t="s">
        <v>81</v>
      </c>
      <c r="AY131" s="13" t="s">
        <v>123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3" t="s">
        <v>81</v>
      </c>
      <c r="BK131" s="227">
        <f>ROUND(I131*H131,2)</f>
        <v>0</v>
      </c>
      <c r="BL131" s="13" t="s">
        <v>128</v>
      </c>
      <c r="BM131" s="226" t="s">
        <v>184</v>
      </c>
    </row>
    <row r="132" s="2" customFormat="1">
      <c r="A132" s="34"/>
      <c r="B132" s="35"/>
      <c r="C132" s="36"/>
      <c r="D132" s="228" t="s">
        <v>139</v>
      </c>
      <c r="E132" s="36"/>
      <c r="F132" s="229" t="s">
        <v>174</v>
      </c>
      <c r="G132" s="36"/>
      <c r="H132" s="36"/>
      <c r="I132" s="230"/>
      <c r="J132" s="36"/>
      <c r="K132" s="36"/>
      <c r="L132" s="40"/>
      <c r="M132" s="231"/>
      <c r="N132" s="232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139</v>
      </c>
      <c r="AU132" s="13" t="s">
        <v>81</v>
      </c>
    </row>
    <row r="133" s="2" customFormat="1" ht="21.75" customHeight="1">
      <c r="A133" s="34"/>
      <c r="B133" s="35"/>
      <c r="C133" s="215" t="s">
        <v>160</v>
      </c>
      <c r="D133" s="215" t="s">
        <v>124</v>
      </c>
      <c r="E133" s="216" t="s">
        <v>185</v>
      </c>
      <c r="F133" s="217" t="s">
        <v>186</v>
      </c>
      <c r="G133" s="218" t="s">
        <v>187</v>
      </c>
      <c r="H133" s="219">
        <v>6.5999999999999996</v>
      </c>
      <c r="I133" s="220"/>
      <c r="J133" s="221">
        <f>ROUND(I133*H133,2)</f>
        <v>0</v>
      </c>
      <c r="K133" s="217" t="s">
        <v>1</v>
      </c>
      <c r="L133" s="40"/>
      <c r="M133" s="222" t="s">
        <v>1</v>
      </c>
      <c r="N133" s="223" t="s">
        <v>38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6" t="s">
        <v>128</v>
      </c>
      <c r="AT133" s="226" t="s">
        <v>124</v>
      </c>
      <c r="AU133" s="226" t="s">
        <v>81</v>
      </c>
      <c r="AY133" s="13" t="s">
        <v>123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3" t="s">
        <v>81</v>
      </c>
      <c r="BK133" s="227">
        <f>ROUND(I133*H133,2)</f>
        <v>0</v>
      </c>
      <c r="BL133" s="13" t="s">
        <v>128</v>
      </c>
      <c r="BM133" s="226" t="s">
        <v>188</v>
      </c>
    </row>
    <row r="134" s="2" customFormat="1">
      <c r="A134" s="34"/>
      <c r="B134" s="35"/>
      <c r="C134" s="36"/>
      <c r="D134" s="228" t="s">
        <v>139</v>
      </c>
      <c r="E134" s="36"/>
      <c r="F134" s="229" t="s">
        <v>174</v>
      </c>
      <c r="G134" s="36"/>
      <c r="H134" s="36"/>
      <c r="I134" s="230"/>
      <c r="J134" s="36"/>
      <c r="K134" s="36"/>
      <c r="L134" s="40"/>
      <c r="M134" s="231"/>
      <c r="N134" s="23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139</v>
      </c>
      <c r="AU134" s="13" t="s">
        <v>81</v>
      </c>
    </row>
    <row r="135" s="2" customFormat="1" ht="16.5" customHeight="1">
      <c r="A135" s="34"/>
      <c r="B135" s="35"/>
      <c r="C135" s="215" t="s">
        <v>189</v>
      </c>
      <c r="D135" s="215" t="s">
        <v>124</v>
      </c>
      <c r="E135" s="216" t="s">
        <v>190</v>
      </c>
      <c r="F135" s="217" t="s">
        <v>191</v>
      </c>
      <c r="G135" s="218" t="s">
        <v>173</v>
      </c>
      <c r="H135" s="219">
        <v>3</v>
      </c>
      <c r="I135" s="220"/>
      <c r="J135" s="221">
        <f>ROUND(I135*H135,2)</f>
        <v>0</v>
      </c>
      <c r="K135" s="217" t="s">
        <v>1</v>
      </c>
      <c r="L135" s="40"/>
      <c r="M135" s="222" t="s">
        <v>1</v>
      </c>
      <c r="N135" s="223" t="s">
        <v>38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6" t="s">
        <v>128</v>
      </c>
      <c r="AT135" s="226" t="s">
        <v>124</v>
      </c>
      <c r="AU135" s="226" t="s">
        <v>81</v>
      </c>
      <c r="AY135" s="13" t="s">
        <v>123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3" t="s">
        <v>81</v>
      </c>
      <c r="BK135" s="227">
        <f>ROUND(I135*H135,2)</f>
        <v>0</v>
      </c>
      <c r="BL135" s="13" t="s">
        <v>128</v>
      </c>
      <c r="BM135" s="226" t="s">
        <v>192</v>
      </c>
    </row>
    <row r="136" s="2" customFormat="1">
      <c r="A136" s="34"/>
      <c r="B136" s="35"/>
      <c r="C136" s="36"/>
      <c r="D136" s="228" t="s">
        <v>139</v>
      </c>
      <c r="E136" s="36"/>
      <c r="F136" s="229" t="s">
        <v>174</v>
      </c>
      <c r="G136" s="36"/>
      <c r="H136" s="36"/>
      <c r="I136" s="230"/>
      <c r="J136" s="36"/>
      <c r="K136" s="36"/>
      <c r="L136" s="40"/>
      <c r="M136" s="231"/>
      <c r="N136" s="232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139</v>
      </c>
      <c r="AU136" s="13" t="s">
        <v>81</v>
      </c>
    </row>
    <row r="137" s="2" customFormat="1" ht="16.5" customHeight="1">
      <c r="A137" s="34"/>
      <c r="B137" s="35"/>
      <c r="C137" s="215" t="s">
        <v>181</v>
      </c>
      <c r="D137" s="215" t="s">
        <v>124</v>
      </c>
      <c r="E137" s="216" t="s">
        <v>190</v>
      </c>
      <c r="F137" s="217" t="s">
        <v>191</v>
      </c>
      <c r="G137" s="218" t="s">
        <v>173</v>
      </c>
      <c r="H137" s="219">
        <v>1</v>
      </c>
      <c r="I137" s="220"/>
      <c r="J137" s="221">
        <f>ROUND(I137*H137,2)</f>
        <v>0</v>
      </c>
      <c r="K137" s="217" t="s">
        <v>1</v>
      </c>
      <c r="L137" s="40"/>
      <c r="M137" s="222" t="s">
        <v>1</v>
      </c>
      <c r="N137" s="223" t="s">
        <v>38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6" t="s">
        <v>128</v>
      </c>
      <c r="AT137" s="226" t="s">
        <v>124</v>
      </c>
      <c r="AU137" s="226" t="s">
        <v>81</v>
      </c>
      <c r="AY137" s="13" t="s">
        <v>123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3" t="s">
        <v>81</v>
      </c>
      <c r="BK137" s="227">
        <f>ROUND(I137*H137,2)</f>
        <v>0</v>
      </c>
      <c r="BL137" s="13" t="s">
        <v>128</v>
      </c>
      <c r="BM137" s="226" t="s">
        <v>193</v>
      </c>
    </row>
    <row r="138" s="2" customFormat="1">
      <c r="A138" s="34"/>
      <c r="B138" s="35"/>
      <c r="C138" s="36"/>
      <c r="D138" s="228" t="s">
        <v>139</v>
      </c>
      <c r="E138" s="36"/>
      <c r="F138" s="229" t="s">
        <v>174</v>
      </c>
      <c r="G138" s="36"/>
      <c r="H138" s="36"/>
      <c r="I138" s="230"/>
      <c r="J138" s="36"/>
      <c r="K138" s="36"/>
      <c r="L138" s="40"/>
      <c r="M138" s="231"/>
      <c r="N138" s="232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139</v>
      </c>
      <c r="AU138" s="13" t="s">
        <v>81</v>
      </c>
    </row>
    <row r="139" s="2" customFormat="1" ht="16.5" customHeight="1">
      <c r="A139" s="34"/>
      <c r="B139" s="35"/>
      <c r="C139" s="215" t="s">
        <v>194</v>
      </c>
      <c r="D139" s="215" t="s">
        <v>124</v>
      </c>
      <c r="E139" s="216" t="s">
        <v>195</v>
      </c>
      <c r="F139" s="217" t="s">
        <v>196</v>
      </c>
      <c r="G139" s="218" t="s">
        <v>173</v>
      </c>
      <c r="H139" s="219">
        <v>1</v>
      </c>
      <c r="I139" s="220"/>
      <c r="J139" s="221">
        <f>ROUND(I139*H139,2)</f>
        <v>0</v>
      </c>
      <c r="K139" s="217" t="s">
        <v>1</v>
      </c>
      <c r="L139" s="40"/>
      <c r="M139" s="222" t="s">
        <v>1</v>
      </c>
      <c r="N139" s="223" t="s">
        <v>38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6" t="s">
        <v>128</v>
      </c>
      <c r="AT139" s="226" t="s">
        <v>124</v>
      </c>
      <c r="AU139" s="226" t="s">
        <v>81</v>
      </c>
      <c r="AY139" s="13" t="s">
        <v>123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3" t="s">
        <v>81</v>
      </c>
      <c r="BK139" s="227">
        <f>ROUND(I139*H139,2)</f>
        <v>0</v>
      </c>
      <c r="BL139" s="13" t="s">
        <v>128</v>
      </c>
      <c r="BM139" s="226" t="s">
        <v>197</v>
      </c>
    </row>
    <row r="140" s="2" customFormat="1">
      <c r="A140" s="34"/>
      <c r="B140" s="35"/>
      <c r="C140" s="36"/>
      <c r="D140" s="228" t="s">
        <v>139</v>
      </c>
      <c r="E140" s="36"/>
      <c r="F140" s="229" t="s">
        <v>174</v>
      </c>
      <c r="G140" s="36"/>
      <c r="H140" s="36"/>
      <c r="I140" s="230"/>
      <c r="J140" s="36"/>
      <c r="K140" s="36"/>
      <c r="L140" s="40"/>
      <c r="M140" s="231"/>
      <c r="N140" s="232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139</v>
      </c>
      <c r="AU140" s="13" t="s">
        <v>81</v>
      </c>
    </row>
    <row r="141" s="2" customFormat="1" ht="16.5" customHeight="1">
      <c r="A141" s="34"/>
      <c r="B141" s="35"/>
      <c r="C141" s="215" t="s">
        <v>184</v>
      </c>
      <c r="D141" s="215" t="s">
        <v>124</v>
      </c>
      <c r="E141" s="216" t="s">
        <v>198</v>
      </c>
      <c r="F141" s="217" t="s">
        <v>199</v>
      </c>
      <c r="G141" s="218" t="s">
        <v>173</v>
      </c>
      <c r="H141" s="219">
        <v>24</v>
      </c>
      <c r="I141" s="220"/>
      <c r="J141" s="221">
        <f>ROUND(I141*H141,2)</f>
        <v>0</v>
      </c>
      <c r="K141" s="217" t="s">
        <v>1</v>
      </c>
      <c r="L141" s="40"/>
      <c r="M141" s="222" t="s">
        <v>1</v>
      </c>
      <c r="N141" s="223" t="s">
        <v>38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6" t="s">
        <v>128</v>
      </c>
      <c r="AT141" s="226" t="s">
        <v>124</v>
      </c>
      <c r="AU141" s="226" t="s">
        <v>81</v>
      </c>
      <c r="AY141" s="13" t="s">
        <v>123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3" t="s">
        <v>81</v>
      </c>
      <c r="BK141" s="227">
        <f>ROUND(I141*H141,2)</f>
        <v>0</v>
      </c>
      <c r="BL141" s="13" t="s">
        <v>128</v>
      </c>
      <c r="BM141" s="226" t="s">
        <v>200</v>
      </c>
    </row>
    <row r="142" s="2" customFormat="1">
      <c r="A142" s="34"/>
      <c r="B142" s="35"/>
      <c r="C142" s="36"/>
      <c r="D142" s="228" t="s">
        <v>139</v>
      </c>
      <c r="E142" s="36"/>
      <c r="F142" s="229" t="s">
        <v>174</v>
      </c>
      <c r="G142" s="36"/>
      <c r="H142" s="36"/>
      <c r="I142" s="230"/>
      <c r="J142" s="36"/>
      <c r="K142" s="36"/>
      <c r="L142" s="40"/>
      <c r="M142" s="231"/>
      <c r="N142" s="232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139</v>
      </c>
      <c r="AU142" s="13" t="s">
        <v>81</v>
      </c>
    </row>
    <row r="143" s="2" customFormat="1" ht="16.5" customHeight="1">
      <c r="A143" s="34"/>
      <c r="B143" s="35"/>
      <c r="C143" s="215" t="s">
        <v>201</v>
      </c>
      <c r="D143" s="215" t="s">
        <v>124</v>
      </c>
      <c r="E143" s="216" t="s">
        <v>202</v>
      </c>
      <c r="F143" s="217" t="s">
        <v>203</v>
      </c>
      <c r="G143" s="218" t="s">
        <v>173</v>
      </c>
      <c r="H143" s="219">
        <v>1</v>
      </c>
      <c r="I143" s="220"/>
      <c r="J143" s="221">
        <f>ROUND(I143*H143,2)</f>
        <v>0</v>
      </c>
      <c r="K143" s="217" t="s">
        <v>1</v>
      </c>
      <c r="L143" s="40"/>
      <c r="M143" s="222" t="s">
        <v>1</v>
      </c>
      <c r="N143" s="223" t="s">
        <v>38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6" t="s">
        <v>128</v>
      </c>
      <c r="AT143" s="226" t="s">
        <v>124</v>
      </c>
      <c r="AU143" s="226" t="s">
        <v>81</v>
      </c>
      <c r="AY143" s="13" t="s">
        <v>123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3" t="s">
        <v>81</v>
      </c>
      <c r="BK143" s="227">
        <f>ROUND(I143*H143,2)</f>
        <v>0</v>
      </c>
      <c r="BL143" s="13" t="s">
        <v>128</v>
      </c>
      <c r="BM143" s="226" t="s">
        <v>204</v>
      </c>
    </row>
    <row r="144" s="2" customFormat="1">
      <c r="A144" s="34"/>
      <c r="B144" s="35"/>
      <c r="C144" s="36"/>
      <c r="D144" s="228" t="s">
        <v>139</v>
      </c>
      <c r="E144" s="36"/>
      <c r="F144" s="229" t="s">
        <v>205</v>
      </c>
      <c r="G144" s="36"/>
      <c r="H144" s="36"/>
      <c r="I144" s="230"/>
      <c r="J144" s="36"/>
      <c r="K144" s="36"/>
      <c r="L144" s="40"/>
      <c r="M144" s="231"/>
      <c r="N144" s="232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139</v>
      </c>
      <c r="AU144" s="13" t="s">
        <v>81</v>
      </c>
    </row>
    <row r="145" s="2" customFormat="1" ht="16.5" customHeight="1">
      <c r="A145" s="34"/>
      <c r="B145" s="35"/>
      <c r="C145" s="215" t="s">
        <v>188</v>
      </c>
      <c r="D145" s="215" t="s">
        <v>124</v>
      </c>
      <c r="E145" s="216" t="s">
        <v>206</v>
      </c>
      <c r="F145" s="217" t="s">
        <v>207</v>
      </c>
      <c r="G145" s="218" t="s">
        <v>173</v>
      </c>
      <c r="H145" s="219">
        <v>1</v>
      </c>
      <c r="I145" s="220"/>
      <c r="J145" s="221">
        <f>ROUND(I145*H145,2)</f>
        <v>0</v>
      </c>
      <c r="K145" s="217" t="s">
        <v>1</v>
      </c>
      <c r="L145" s="40"/>
      <c r="M145" s="222" t="s">
        <v>1</v>
      </c>
      <c r="N145" s="223" t="s">
        <v>38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6" t="s">
        <v>128</v>
      </c>
      <c r="AT145" s="226" t="s">
        <v>124</v>
      </c>
      <c r="AU145" s="226" t="s">
        <v>81</v>
      </c>
      <c r="AY145" s="13" t="s">
        <v>123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3" t="s">
        <v>81</v>
      </c>
      <c r="BK145" s="227">
        <f>ROUND(I145*H145,2)</f>
        <v>0</v>
      </c>
      <c r="BL145" s="13" t="s">
        <v>128</v>
      </c>
      <c r="BM145" s="226" t="s">
        <v>208</v>
      </c>
    </row>
    <row r="146" s="2" customFormat="1">
      <c r="A146" s="34"/>
      <c r="B146" s="35"/>
      <c r="C146" s="36"/>
      <c r="D146" s="228" t="s">
        <v>139</v>
      </c>
      <c r="E146" s="36"/>
      <c r="F146" s="229" t="s">
        <v>209</v>
      </c>
      <c r="G146" s="36"/>
      <c r="H146" s="36"/>
      <c r="I146" s="230"/>
      <c r="J146" s="36"/>
      <c r="K146" s="36"/>
      <c r="L146" s="40"/>
      <c r="M146" s="231"/>
      <c r="N146" s="232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139</v>
      </c>
      <c r="AU146" s="13" t="s">
        <v>81</v>
      </c>
    </row>
    <row r="147" s="2" customFormat="1">
      <c r="A147" s="34"/>
      <c r="B147" s="35"/>
      <c r="C147" s="215" t="s">
        <v>210</v>
      </c>
      <c r="D147" s="215" t="s">
        <v>124</v>
      </c>
      <c r="E147" s="216" t="s">
        <v>211</v>
      </c>
      <c r="F147" s="217" t="s">
        <v>212</v>
      </c>
      <c r="G147" s="218" t="s">
        <v>173</v>
      </c>
      <c r="H147" s="219">
        <v>50</v>
      </c>
      <c r="I147" s="220"/>
      <c r="J147" s="221">
        <f>ROUND(I147*H147,2)</f>
        <v>0</v>
      </c>
      <c r="K147" s="217" t="s">
        <v>1</v>
      </c>
      <c r="L147" s="40"/>
      <c r="M147" s="222" t="s">
        <v>1</v>
      </c>
      <c r="N147" s="223" t="s">
        <v>38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6" t="s">
        <v>128</v>
      </c>
      <c r="AT147" s="226" t="s">
        <v>124</v>
      </c>
      <c r="AU147" s="226" t="s">
        <v>81</v>
      </c>
      <c r="AY147" s="13" t="s">
        <v>123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3" t="s">
        <v>81</v>
      </c>
      <c r="BK147" s="227">
        <f>ROUND(I147*H147,2)</f>
        <v>0</v>
      </c>
      <c r="BL147" s="13" t="s">
        <v>128</v>
      </c>
      <c r="BM147" s="226" t="s">
        <v>213</v>
      </c>
    </row>
    <row r="148" s="2" customFormat="1">
      <c r="A148" s="34"/>
      <c r="B148" s="35"/>
      <c r="C148" s="36"/>
      <c r="D148" s="228" t="s">
        <v>139</v>
      </c>
      <c r="E148" s="36"/>
      <c r="F148" s="229" t="s">
        <v>174</v>
      </c>
      <c r="G148" s="36"/>
      <c r="H148" s="36"/>
      <c r="I148" s="230"/>
      <c r="J148" s="36"/>
      <c r="K148" s="36"/>
      <c r="L148" s="40"/>
      <c r="M148" s="231"/>
      <c r="N148" s="232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139</v>
      </c>
      <c r="AU148" s="13" t="s">
        <v>81</v>
      </c>
    </row>
    <row r="149" s="2" customFormat="1">
      <c r="A149" s="34"/>
      <c r="B149" s="35"/>
      <c r="C149" s="215" t="s">
        <v>192</v>
      </c>
      <c r="D149" s="215" t="s">
        <v>124</v>
      </c>
      <c r="E149" s="216" t="s">
        <v>214</v>
      </c>
      <c r="F149" s="217" t="s">
        <v>215</v>
      </c>
      <c r="G149" s="218" t="s">
        <v>187</v>
      </c>
      <c r="H149" s="219">
        <v>35</v>
      </c>
      <c r="I149" s="220"/>
      <c r="J149" s="221">
        <f>ROUND(I149*H149,2)</f>
        <v>0</v>
      </c>
      <c r="K149" s="217" t="s">
        <v>1</v>
      </c>
      <c r="L149" s="40"/>
      <c r="M149" s="222" t="s">
        <v>1</v>
      </c>
      <c r="N149" s="223" t="s">
        <v>38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6" t="s">
        <v>128</v>
      </c>
      <c r="AT149" s="226" t="s">
        <v>124</v>
      </c>
      <c r="AU149" s="226" t="s">
        <v>81</v>
      </c>
      <c r="AY149" s="13" t="s">
        <v>123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3" t="s">
        <v>81</v>
      </c>
      <c r="BK149" s="227">
        <f>ROUND(I149*H149,2)</f>
        <v>0</v>
      </c>
      <c r="BL149" s="13" t="s">
        <v>128</v>
      </c>
      <c r="BM149" s="226" t="s">
        <v>216</v>
      </c>
    </row>
    <row r="150" s="2" customFormat="1">
      <c r="A150" s="34"/>
      <c r="B150" s="35"/>
      <c r="C150" s="36"/>
      <c r="D150" s="228" t="s">
        <v>139</v>
      </c>
      <c r="E150" s="36"/>
      <c r="F150" s="229" t="s">
        <v>174</v>
      </c>
      <c r="G150" s="36"/>
      <c r="H150" s="36"/>
      <c r="I150" s="230"/>
      <c r="J150" s="36"/>
      <c r="K150" s="36"/>
      <c r="L150" s="40"/>
      <c r="M150" s="233"/>
      <c r="N150" s="234"/>
      <c r="O150" s="235"/>
      <c r="P150" s="235"/>
      <c r="Q150" s="235"/>
      <c r="R150" s="235"/>
      <c r="S150" s="235"/>
      <c r="T150" s="23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139</v>
      </c>
      <c r="AU150" s="13" t="s">
        <v>81</v>
      </c>
    </row>
    <row r="151" s="2" customFormat="1" ht="6.96" customHeight="1">
      <c r="A151" s="34"/>
      <c r="B151" s="62"/>
      <c r="C151" s="63"/>
      <c r="D151" s="63"/>
      <c r="E151" s="63"/>
      <c r="F151" s="63"/>
      <c r="G151" s="63"/>
      <c r="H151" s="63"/>
      <c r="I151" s="63"/>
      <c r="J151" s="63"/>
      <c r="K151" s="63"/>
      <c r="L151" s="40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sheetProtection sheet="1" autoFilter="0" formatColumns="0" formatRows="0" objects="1" scenarios="1" spinCount="100000" saltValue="4q8ieL34hd4NQgG/4yVOLapGqML/uoGy4RyPer8/5vQNW3SAydZ4XyatJ4ty1DGalTiG83byl34sVDiuEEJx/g==" hashValue="soHMMzJn8V8Boq8b2FHpt8fL9J0BR7x+WX0NOw+XFo9IrdqPgQFqg5ZB5uj7BcpZvZXIY8lDiV98/U7JXVOCJg==" algorithmName="SHA-512" password="CC35"/>
  <autoFilter ref="C120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94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83</v>
      </c>
    </row>
    <row r="4" hidden="1" s="1" customFormat="1" ht="24.96" customHeight="1">
      <c r="B4" s="16"/>
      <c r="D4" s="144" t="s">
        <v>95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26.25" customHeight="1">
      <c r="B7" s="16"/>
      <c r="E7" s="147" t="str">
        <f>'Rekapitulace stavby'!K6</f>
        <v>Rekonstrukce odborných učeben v Karviné - školy3 - ZŠ Cihelní - interiér</v>
      </c>
      <c r="F7" s="146"/>
      <c r="G7" s="146"/>
      <c r="H7" s="146"/>
      <c r="L7" s="16"/>
    </row>
    <row r="8" hidden="1" s="1" customFormat="1" ht="12" customHeight="1">
      <c r="B8" s="16"/>
      <c r="D8" s="146" t="s">
        <v>96</v>
      </c>
      <c r="L8" s="16"/>
    </row>
    <row r="9" hidden="1" s="2" customFormat="1" ht="23.25" customHeight="1">
      <c r="A9" s="34"/>
      <c r="B9" s="40"/>
      <c r="C9" s="34"/>
      <c r="D9" s="34"/>
      <c r="E9" s="147" t="s">
        <v>165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6.5" customHeight="1">
      <c r="A11" s="34"/>
      <c r="B11" s="40"/>
      <c r="C11" s="34"/>
      <c r="D11" s="34"/>
      <c r="E11" s="148" t="s">
        <v>217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4. 9. 2017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tr">
        <f>IF('Rekapitulace stavby'!AN10="","",'Rekapitulace stavby'!AN10)</f>
        <v/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8" customHeight="1">
      <c r="A17" s="34"/>
      <c r="B17" s="40"/>
      <c r="C17" s="34"/>
      <c r="D17" s="34"/>
      <c r="E17" s="137" t="str">
        <f>IF('Rekapitulace stavby'!E11="","",'Rekapitulace stavby'!E11)</f>
        <v xml:space="preserve"> </v>
      </c>
      <c r="F17" s="34"/>
      <c r="G17" s="34"/>
      <c r="H17" s="34"/>
      <c r="I17" s="146" t="s">
        <v>26</v>
      </c>
      <c r="J17" s="137" t="str">
        <f>IF('Rekapitulace stavby'!AN11="","",'Rekapitulace stavby'!AN11)</f>
        <v/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2" customHeight="1">
      <c r="A19" s="34"/>
      <c r="B19" s="40"/>
      <c r="C19" s="34"/>
      <c r="D19" s="146" t="s">
        <v>27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26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2" customHeight="1">
      <c r="A22" s="34"/>
      <c r="B22" s="40"/>
      <c r="C22" s="34"/>
      <c r="D22" s="146" t="s">
        <v>29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26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12" customHeight="1">
      <c r="A25" s="34"/>
      <c r="B25" s="40"/>
      <c r="C25" s="34"/>
      <c r="D25" s="146" t="s">
        <v>31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26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12" customHeight="1">
      <c r="A28" s="34"/>
      <c r="B28" s="40"/>
      <c r="C28" s="34"/>
      <c r="D28" s="146" t="s">
        <v>32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hidden="1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25.44" customHeight="1">
      <c r="A32" s="34"/>
      <c r="B32" s="40"/>
      <c r="C32" s="34"/>
      <c r="D32" s="155" t="s">
        <v>33</v>
      </c>
      <c r="E32" s="34"/>
      <c r="F32" s="34"/>
      <c r="G32" s="34"/>
      <c r="H32" s="34"/>
      <c r="I32" s="34"/>
      <c r="J32" s="156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34"/>
      <c r="F34" s="157" t="s">
        <v>35</v>
      </c>
      <c r="G34" s="34"/>
      <c r="H34" s="34"/>
      <c r="I34" s="157" t="s">
        <v>34</v>
      </c>
      <c r="J34" s="157" t="s">
        <v>36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158" t="s">
        <v>37</v>
      </c>
      <c r="E35" s="146" t="s">
        <v>38</v>
      </c>
      <c r="F35" s="159">
        <f>ROUND((SUM(BE122:BE174)),  2)</f>
        <v>0</v>
      </c>
      <c r="G35" s="34"/>
      <c r="H35" s="34"/>
      <c r="I35" s="160">
        <v>0.20999999999999999</v>
      </c>
      <c r="J35" s="159">
        <f>ROUND(((SUM(BE122:BE174))*I35),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39</v>
      </c>
      <c r="F36" s="159">
        <f>ROUND((SUM(BF122:BF174)),  2)</f>
        <v>0</v>
      </c>
      <c r="G36" s="34"/>
      <c r="H36" s="34"/>
      <c r="I36" s="160">
        <v>0.14999999999999999</v>
      </c>
      <c r="J36" s="159">
        <f>ROUND(((SUM(BF122:BF174))*I36),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40</v>
      </c>
      <c r="F37" s="159">
        <f>ROUND((SUM(BG122:BG174)),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41</v>
      </c>
      <c r="F38" s="159">
        <f>ROUND((SUM(BH122:BH174)),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42</v>
      </c>
      <c r="F39" s="159">
        <f>ROUND((SUM(BI122:BI174)),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25.44" customHeight="1">
      <c r="A41" s="34"/>
      <c r="B41" s="40"/>
      <c r="C41" s="161"/>
      <c r="D41" s="162" t="s">
        <v>43</v>
      </c>
      <c r="E41" s="163"/>
      <c r="F41" s="163"/>
      <c r="G41" s="164" t="s">
        <v>44</v>
      </c>
      <c r="H41" s="165" t="s">
        <v>45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46</v>
      </c>
      <c r="E50" s="169"/>
      <c r="F50" s="169"/>
      <c r="G50" s="168" t="s">
        <v>47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48</v>
      </c>
      <c r="E61" s="171"/>
      <c r="F61" s="172" t="s">
        <v>49</v>
      </c>
      <c r="G61" s="170" t="s">
        <v>48</v>
      </c>
      <c r="H61" s="171"/>
      <c r="I61" s="171"/>
      <c r="J61" s="173" t="s">
        <v>49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50</v>
      </c>
      <c r="E65" s="174"/>
      <c r="F65" s="174"/>
      <c r="G65" s="168" t="s">
        <v>51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48</v>
      </c>
      <c r="E76" s="171"/>
      <c r="F76" s="172" t="s">
        <v>49</v>
      </c>
      <c r="G76" s="170" t="s">
        <v>48</v>
      </c>
      <c r="H76" s="171"/>
      <c r="I76" s="171"/>
      <c r="J76" s="173" t="s">
        <v>49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9" t="str">
        <f>E7</f>
        <v>Rekonstrukce odborných učeben v Karviné - školy3 - ZŠ Cihelní - interiér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96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23.25" customHeight="1">
      <c r="A87" s="34"/>
      <c r="B87" s="35"/>
      <c r="C87" s="36"/>
      <c r="D87" s="36"/>
      <c r="E87" s="179" t="s">
        <v>165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012 - Učebna informatiky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 xml:space="preserve"> </v>
      </c>
      <c r="G91" s="36"/>
      <c r="H91" s="36"/>
      <c r="I91" s="28" t="s">
        <v>22</v>
      </c>
      <c r="J91" s="75" t="str">
        <f>IF(J14="","",J14)</f>
        <v>4. 9. 2017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 </v>
      </c>
      <c r="G93" s="36"/>
      <c r="H93" s="36"/>
      <c r="I93" s="28" t="s">
        <v>29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6"/>
      <c r="E94" s="36"/>
      <c r="F94" s="23" t="str">
        <f>IF(E20="","",E20)</f>
        <v>Vyplň údaj</v>
      </c>
      <c r="G94" s="36"/>
      <c r="H94" s="36"/>
      <c r="I94" s="28" t="s">
        <v>31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99</v>
      </c>
      <c r="D96" s="181"/>
      <c r="E96" s="181"/>
      <c r="F96" s="181"/>
      <c r="G96" s="181"/>
      <c r="H96" s="181"/>
      <c r="I96" s="181"/>
      <c r="J96" s="182" t="s">
        <v>100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101</v>
      </c>
      <c r="D98" s="36"/>
      <c r="E98" s="36"/>
      <c r="F98" s="36"/>
      <c r="G98" s="36"/>
      <c r="H98" s="36"/>
      <c r="I98" s="36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102</v>
      </c>
    </row>
    <row r="99" s="9" customFormat="1" ht="24.96" customHeight="1">
      <c r="A99" s="9"/>
      <c r="B99" s="184"/>
      <c r="C99" s="185"/>
      <c r="D99" s="186" t="s">
        <v>218</v>
      </c>
      <c r="E99" s="187"/>
      <c r="F99" s="187"/>
      <c r="G99" s="187"/>
      <c r="H99" s="187"/>
      <c r="I99" s="187"/>
      <c r="J99" s="188">
        <f>J123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4"/>
      <c r="C100" s="185"/>
      <c r="D100" s="186" t="s">
        <v>219</v>
      </c>
      <c r="E100" s="187"/>
      <c r="F100" s="187"/>
      <c r="G100" s="187"/>
      <c r="H100" s="187"/>
      <c r="I100" s="187"/>
      <c r="J100" s="188">
        <f>J152</f>
        <v>0</v>
      </c>
      <c r="K100" s="185"/>
      <c r="L100" s="18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108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6"/>
      <c r="D110" s="36"/>
      <c r="E110" s="179" t="str">
        <f>E7</f>
        <v>Rekonstrukce odborných učeben v Karviné - školy3 - ZŠ Cihelní - interiér</v>
      </c>
      <c r="F110" s="28"/>
      <c r="G110" s="28"/>
      <c r="H110" s="28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96</v>
      </c>
      <c r="D111" s="18"/>
      <c r="E111" s="18"/>
      <c r="F111" s="18"/>
      <c r="G111" s="18"/>
      <c r="H111" s="18"/>
      <c r="I111" s="18"/>
      <c r="J111" s="18"/>
      <c r="K111" s="18"/>
      <c r="L111" s="16"/>
    </row>
    <row r="112" s="2" customFormat="1" ht="23.25" customHeight="1">
      <c r="A112" s="34"/>
      <c r="B112" s="35"/>
      <c r="C112" s="36"/>
      <c r="D112" s="36"/>
      <c r="E112" s="179" t="s">
        <v>165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166</v>
      </c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>012 - Učebna informatiky</v>
      </c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 xml:space="preserve"> </v>
      </c>
      <c r="G116" s="36"/>
      <c r="H116" s="36"/>
      <c r="I116" s="28" t="s">
        <v>22</v>
      </c>
      <c r="J116" s="75" t="str">
        <f>IF(J14="","",J14)</f>
        <v>4. 9. 2017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 xml:space="preserve"> </v>
      </c>
      <c r="G118" s="36"/>
      <c r="H118" s="36"/>
      <c r="I118" s="28" t="s">
        <v>29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6"/>
      <c r="E119" s="36"/>
      <c r="F119" s="23" t="str">
        <f>IF(E20="","",E20)</f>
        <v>Vyplň údaj</v>
      </c>
      <c r="G119" s="36"/>
      <c r="H119" s="36"/>
      <c r="I119" s="28" t="s">
        <v>31</v>
      </c>
      <c r="J119" s="32" t="str">
        <f>E26</f>
        <v xml:space="preserve"> 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190"/>
      <c r="B121" s="191"/>
      <c r="C121" s="192" t="s">
        <v>109</v>
      </c>
      <c r="D121" s="193" t="s">
        <v>58</v>
      </c>
      <c r="E121" s="193" t="s">
        <v>54</v>
      </c>
      <c r="F121" s="193" t="s">
        <v>55</v>
      </c>
      <c r="G121" s="193" t="s">
        <v>110</v>
      </c>
      <c r="H121" s="193" t="s">
        <v>111</v>
      </c>
      <c r="I121" s="193" t="s">
        <v>112</v>
      </c>
      <c r="J121" s="193" t="s">
        <v>100</v>
      </c>
      <c r="K121" s="194" t="s">
        <v>113</v>
      </c>
      <c r="L121" s="195"/>
      <c r="M121" s="96" t="s">
        <v>1</v>
      </c>
      <c r="N121" s="97" t="s">
        <v>37</v>
      </c>
      <c r="O121" s="97" t="s">
        <v>114</v>
      </c>
      <c r="P121" s="97" t="s">
        <v>115</v>
      </c>
      <c r="Q121" s="97" t="s">
        <v>116</v>
      </c>
      <c r="R121" s="97" t="s">
        <v>117</v>
      </c>
      <c r="S121" s="97" t="s">
        <v>118</v>
      </c>
      <c r="T121" s="98" t="s">
        <v>119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4"/>
      <c r="B122" s="35"/>
      <c r="C122" s="103" t="s">
        <v>120</v>
      </c>
      <c r="D122" s="36"/>
      <c r="E122" s="36"/>
      <c r="F122" s="36"/>
      <c r="G122" s="36"/>
      <c r="H122" s="36"/>
      <c r="I122" s="36"/>
      <c r="J122" s="196">
        <f>BK122</f>
        <v>0</v>
      </c>
      <c r="K122" s="36"/>
      <c r="L122" s="40"/>
      <c r="M122" s="99"/>
      <c r="N122" s="197"/>
      <c r="O122" s="100"/>
      <c r="P122" s="198">
        <f>P123+P152</f>
        <v>0</v>
      </c>
      <c r="Q122" s="100"/>
      <c r="R122" s="198">
        <f>R123+R152</f>
        <v>0</v>
      </c>
      <c r="S122" s="100"/>
      <c r="T122" s="199">
        <f>T123+T152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72</v>
      </c>
      <c r="AU122" s="13" t="s">
        <v>102</v>
      </c>
      <c r="BK122" s="200">
        <f>BK123+BK152</f>
        <v>0</v>
      </c>
    </row>
    <row r="123" s="11" customFormat="1" ht="25.92" customHeight="1">
      <c r="A123" s="11"/>
      <c r="B123" s="201"/>
      <c r="C123" s="202"/>
      <c r="D123" s="203" t="s">
        <v>72</v>
      </c>
      <c r="E123" s="204" t="s">
        <v>220</v>
      </c>
      <c r="F123" s="204" t="s">
        <v>93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SUM(P124:P151)</f>
        <v>0</v>
      </c>
      <c r="Q123" s="209"/>
      <c r="R123" s="210">
        <f>SUM(R124:R151)</f>
        <v>0</v>
      </c>
      <c r="S123" s="209"/>
      <c r="T123" s="211">
        <f>SUM(T124:T151)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2" t="s">
        <v>81</v>
      </c>
      <c r="AT123" s="213" t="s">
        <v>72</v>
      </c>
      <c r="AU123" s="213" t="s">
        <v>73</v>
      </c>
      <c r="AY123" s="212" t="s">
        <v>123</v>
      </c>
      <c r="BK123" s="214">
        <f>SUM(BK124:BK151)</f>
        <v>0</v>
      </c>
    </row>
    <row r="124" s="2" customFormat="1" ht="16.5" customHeight="1">
      <c r="A124" s="34"/>
      <c r="B124" s="35"/>
      <c r="C124" s="215" t="s">
        <v>141</v>
      </c>
      <c r="D124" s="215" t="s">
        <v>124</v>
      </c>
      <c r="E124" s="216" t="s">
        <v>221</v>
      </c>
      <c r="F124" s="217" t="s">
        <v>222</v>
      </c>
      <c r="G124" s="218" t="s">
        <v>173</v>
      </c>
      <c r="H124" s="219">
        <v>1</v>
      </c>
      <c r="I124" s="220"/>
      <c r="J124" s="221">
        <f>ROUND(I124*H124,2)</f>
        <v>0</v>
      </c>
      <c r="K124" s="217" t="s">
        <v>1</v>
      </c>
      <c r="L124" s="40"/>
      <c r="M124" s="222" t="s">
        <v>1</v>
      </c>
      <c r="N124" s="223" t="s">
        <v>38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6" t="s">
        <v>128</v>
      </c>
      <c r="AT124" s="226" t="s">
        <v>124</v>
      </c>
      <c r="AU124" s="226" t="s">
        <v>81</v>
      </c>
      <c r="AY124" s="13" t="s">
        <v>123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3" t="s">
        <v>81</v>
      </c>
      <c r="BK124" s="227">
        <f>ROUND(I124*H124,2)</f>
        <v>0</v>
      </c>
      <c r="BL124" s="13" t="s">
        <v>128</v>
      </c>
      <c r="BM124" s="226" t="s">
        <v>223</v>
      </c>
    </row>
    <row r="125" s="2" customFormat="1">
      <c r="A125" s="34"/>
      <c r="B125" s="35"/>
      <c r="C125" s="36"/>
      <c r="D125" s="228" t="s">
        <v>139</v>
      </c>
      <c r="E125" s="36"/>
      <c r="F125" s="229" t="s">
        <v>224</v>
      </c>
      <c r="G125" s="36"/>
      <c r="H125" s="36"/>
      <c r="I125" s="230"/>
      <c r="J125" s="36"/>
      <c r="K125" s="36"/>
      <c r="L125" s="40"/>
      <c r="M125" s="231"/>
      <c r="N125" s="23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139</v>
      </c>
      <c r="AU125" s="13" t="s">
        <v>81</v>
      </c>
    </row>
    <row r="126" s="2" customFormat="1" ht="16.5" customHeight="1">
      <c r="A126" s="34"/>
      <c r="B126" s="35"/>
      <c r="C126" s="215" t="s">
        <v>128</v>
      </c>
      <c r="D126" s="215" t="s">
        <v>124</v>
      </c>
      <c r="E126" s="216" t="s">
        <v>225</v>
      </c>
      <c r="F126" s="217" t="s">
        <v>226</v>
      </c>
      <c r="G126" s="218" t="s">
        <v>173</v>
      </c>
      <c r="H126" s="219">
        <v>27</v>
      </c>
      <c r="I126" s="220"/>
      <c r="J126" s="221">
        <f>ROUND(I126*H126,2)</f>
        <v>0</v>
      </c>
      <c r="K126" s="217" t="s">
        <v>1</v>
      </c>
      <c r="L126" s="40"/>
      <c r="M126" s="222" t="s">
        <v>1</v>
      </c>
      <c r="N126" s="223" t="s">
        <v>38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6" t="s">
        <v>128</v>
      </c>
      <c r="AT126" s="226" t="s">
        <v>124</v>
      </c>
      <c r="AU126" s="226" t="s">
        <v>81</v>
      </c>
      <c r="AY126" s="13" t="s">
        <v>123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3" t="s">
        <v>81</v>
      </c>
      <c r="BK126" s="227">
        <f>ROUND(I126*H126,2)</f>
        <v>0</v>
      </c>
      <c r="BL126" s="13" t="s">
        <v>128</v>
      </c>
      <c r="BM126" s="226" t="s">
        <v>227</v>
      </c>
    </row>
    <row r="127" s="2" customFormat="1">
      <c r="A127" s="34"/>
      <c r="B127" s="35"/>
      <c r="C127" s="36"/>
      <c r="D127" s="228" t="s">
        <v>139</v>
      </c>
      <c r="E127" s="36"/>
      <c r="F127" s="229" t="s">
        <v>174</v>
      </c>
      <c r="G127" s="36"/>
      <c r="H127" s="36"/>
      <c r="I127" s="230"/>
      <c r="J127" s="36"/>
      <c r="K127" s="36"/>
      <c r="L127" s="40"/>
      <c r="M127" s="231"/>
      <c r="N127" s="232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139</v>
      </c>
      <c r="AU127" s="13" t="s">
        <v>81</v>
      </c>
    </row>
    <row r="128" s="2" customFormat="1" ht="16.5" customHeight="1">
      <c r="A128" s="34"/>
      <c r="B128" s="35"/>
      <c r="C128" s="215" t="s">
        <v>132</v>
      </c>
      <c r="D128" s="215" t="s">
        <v>124</v>
      </c>
      <c r="E128" s="216" t="s">
        <v>225</v>
      </c>
      <c r="F128" s="217" t="s">
        <v>226</v>
      </c>
      <c r="G128" s="218" t="s">
        <v>173</v>
      </c>
      <c r="H128" s="219">
        <v>1</v>
      </c>
      <c r="I128" s="220"/>
      <c r="J128" s="221">
        <f>ROUND(I128*H128,2)</f>
        <v>0</v>
      </c>
      <c r="K128" s="217" t="s">
        <v>1</v>
      </c>
      <c r="L128" s="40"/>
      <c r="M128" s="222" t="s">
        <v>1</v>
      </c>
      <c r="N128" s="223" t="s">
        <v>38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6" t="s">
        <v>128</v>
      </c>
      <c r="AT128" s="226" t="s">
        <v>124</v>
      </c>
      <c r="AU128" s="226" t="s">
        <v>81</v>
      </c>
      <c r="AY128" s="13" t="s">
        <v>123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3" t="s">
        <v>81</v>
      </c>
      <c r="BK128" s="227">
        <f>ROUND(I128*H128,2)</f>
        <v>0</v>
      </c>
      <c r="BL128" s="13" t="s">
        <v>128</v>
      </c>
      <c r="BM128" s="226" t="s">
        <v>228</v>
      </c>
    </row>
    <row r="129" s="2" customFormat="1">
      <c r="A129" s="34"/>
      <c r="B129" s="35"/>
      <c r="C129" s="36"/>
      <c r="D129" s="228" t="s">
        <v>139</v>
      </c>
      <c r="E129" s="36"/>
      <c r="F129" s="229" t="s">
        <v>174</v>
      </c>
      <c r="G129" s="36"/>
      <c r="H129" s="36"/>
      <c r="I129" s="230"/>
      <c r="J129" s="36"/>
      <c r="K129" s="36"/>
      <c r="L129" s="40"/>
      <c r="M129" s="231"/>
      <c r="N129" s="232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139</v>
      </c>
      <c r="AU129" s="13" t="s">
        <v>81</v>
      </c>
    </row>
    <row r="130" s="2" customFormat="1" ht="16.5" customHeight="1">
      <c r="A130" s="34"/>
      <c r="B130" s="35"/>
      <c r="C130" s="215" t="s">
        <v>160</v>
      </c>
      <c r="D130" s="215" t="s">
        <v>124</v>
      </c>
      <c r="E130" s="216" t="s">
        <v>229</v>
      </c>
      <c r="F130" s="217" t="s">
        <v>230</v>
      </c>
      <c r="G130" s="218" t="s">
        <v>173</v>
      </c>
      <c r="H130" s="219">
        <v>1</v>
      </c>
      <c r="I130" s="220"/>
      <c r="J130" s="221">
        <f>ROUND(I130*H130,2)</f>
        <v>0</v>
      </c>
      <c r="K130" s="217" t="s">
        <v>1</v>
      </c>
      <c r="L130" s="40"/>
      <c r="M130" s="222" t="s">
        <v>1</v>
      </c>
      <c r="N130" s="223" t="s">
        <v>38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6" t="s">
        <v>128</v>
      </c>
      <c r="AT130" s="226" t="s">
        <v>124</v>
      </c>
      <c r="AU130" s="226" t="s">
        <v>81</v>
      </c>
      <c r="AY130" s="13" t="s">
        <v>123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3" t="s">
        <v>81</v>
      </c>
      <c r="BK130" s="227">
        <f>ROUND(I130*H130,2)</f>
        <v>0</v>
      </c>
      <c r="BL130" s="13" t="s">
        <v>128</v>
      </c>
      <c r="BM130" s="226" t="s">
        <v>231</v>
      </c>
    </row>
    <row r="131" s="2" customFormat="1">
      <c r="A131" s="34"/>
      <c r="B131" s="35"/>
      <c r="C131" s="36"/>
      <c r="D131" s="228" t="s">
        <v>139</v>
      </c>
      <c r="E131" s="36"/>
      <c r="F131" s="229" t="s">
        <v>174</v>
      </c>
      <c r="G131" s="36"/>
      <c r="H131" s="36"/>
      <c r="I131" s="230"/>
      <c r="J131" s="36"/>
      <c r="K131" s="36"/>
      <c r="L131" s="40"/>
      <c r="M131" s="231"/>
      <c r="N131" s="23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139</v>
      </c>
      <c r="AU131" s="13" t="s">
        <v>81</v>
      </c>
    </row>
    <row r="132" s="2" customFormat="1" ht="16.5" customHeight="1">
      <c r="A132" s="34"/>
      <c r="B132" s="35"/>
      <c r="C132" s="215" t="s">
        <v>189</v>
      </c>
      <c r="D132" s="215" t="s">
        <v>124</v>
      </c>
      <c r="E132" s="216" t="s">
        <v>232</v>
      </c>
      <c r="F132" s="217" t="s">
        <v>196</v>
      </c>
      <c r="G132" s="218" t="s">
        <v>173</v>
      </c>
      <c r="H132" s="219">
        <v>1</v>
      </c>
      <c r="I132" s="220"/>
      <c r="J132" s="221">
        <f>ROUND(I132*H132,2)</f>
        <v>0</v>
      </c>
      <c r="K132" s="217" t="s">
        <v>1</v>
      </c>
      <c r="L132" s="40"/>
      <c r="M132" s="222" t="s">
        <v>1</v>
      </c>
      <c r="N132" s="223" t="s">
        <v>38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6" t="s">
        <v>128</v>
      </c>
      <c r="AT132" s="226" t="s">
        <v>124</v>
      </c>
      <c r="AU132" s="226" t="s">
        <v>81</v>
      </c>
      <c r="AY132" s="13" t="s">
        <v>123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3" t="s">
        <v>81</v>
      </c>
      <c r="BK132" s="227">
        <f>ROUND(I132*H132,2)</f>
        <v>0</v>
      </c>
      <c r="BL132" s="13" t="s">
        <v>128</v>
      </c>
      <c r="BM132" s="226" t="s">
        <v>233</v>
      </c>
    </row>
    <row r="133" s="2" customFormat="1">
      <c r="A133" s="34"/>
      <c r="B133" s="35"/>
      <c r="C133" s="36"/>
      <c r="D133" s="228" t="s">
        <v>139</v>
      </c>
      <c r="E133" s="36"/>
      <c r="F133" s="229" t="s">
        <v>174</v>
      </c>
      <c r="G133" s="36"/>
      <c r="H133" s="36"/>
      <c r="I133" s="230"/>
      <c r="J133" s="36"/>
      <c r="K133" s="36"/>
      <c r="L133" s="40"/>
      <c r="M133" s="231"/>
      <c r="N133" s="232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139</v>
      </c>
      <c r="AU133" s="13" t="s">
        <v>81</v>
      </c>
    </row>
    <row r="134" s="2" customFormat="1" ht="16.5" customHeight="1">
      <c r="A134" s="34"/>
      <c r="B134" s="35"/>
      <c r="C134" s="215" t="s">
        <v>181</v>
      </c>
      <c r="D134" s="215" t="s">
        <v>124</v>
      </c>
      <c r="E134" s="216" t="s">
        <v>234</v>
      </c>
      <c r="F134" s="217" t="s">
        <v>199</v>
      </c>
      <c r="G134" s="218" t="s">
        <v>173</v>
      </c>
      <c r="H134" s="219">
        <v>30</v>
      </c>
      <c r="I134" s="220"/>
      <c r="J134" s="221">
        <f>ROUND(I134*H134,2)</f>
        <v>0</v>
      </c>
      <c r="K134" s="217" t="s">
        <v>1</v>
      </c>
      <c r="L134" s="40"/>
      <c r="M134" s="222" t="s">
        <v>1</v>
      </c>
      <c r="N134" s="223" t="s">
        <v>38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6" t="s">
        <v>128</v>
      </c>
      <c r="AT134" s="226" t="s">
        <v>124</v>
      </c>
      <c r="AU134" s="226" t="s">
        <v>81</v>
      </c>
      <c r="AY134" s="13" t="s">
        <v>123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3" t="s">
        <v>81</v>
      </c>
      <c r="BK134" s="227">
        <f>ROUND(I134*H134,2)</f>
        <v>0</v>
      </c>
      <c r="BL134" s="13" t="s">
        <v>128</v>
      </c>
      <c r="BM134" s="226" t="s">
        <v>235</v>
      </c>
    </row>
    <row r="135" s="2" customFormat="1">
      <c r="A135" s="34"/>
      <c r="B135" s="35"/>
      <c r="C135" s="36"/>
      <c r="D135" s="228" t="s">
        <v>139</v>
      </c>
      <c r="E135" s="36"/>
      <c r="F135" s="229" t="s">
        <v>174</v>
      </c>
      <c r="G135" s="36"/>
      <c r="H135" s="36"/>
      <c r="I135" s="230"/>
      <c r="J135" s="36"/>
      <c r="K135" s="36"/>
      <c r="L135" s="40"/>
      <c r="M135" s="231"/>
      <c r="N135" s="232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139</v>
      </c>
      <c r="AU135" s="13" t="s">
        <v>81</v>
      </c>
    </row>
    <row r="136" s="2" customFormat="1" ht="16.5" customHeight="1">
      <c r="A136" s="34"/>
      <c r="B136" s="35"/>
      <c r="C136" s="215" t="s">
        <v>194</v>
      </c>
      <c r="D136" s="215" t="s">
        <v>124</v>
      </c>
      <c r="E136" s="216" t="s">
        <v>236</v>
      </c>
      <c r="F136" s="217" t="s">
        <v>183</v>
      </c>
      <c r="G136" s="218" t="s">
        <v>173</v>
      </c>
      <c r="H136" s="219">
        <v>4</v>
      </c>
      <c r="I136" s="220"/>
      <c r="J136" s="221">
        <f>ROUND(I136*H136,2)</f>
        <v>0</v>
      </c>
      <c r="K136" s="217" t="s">
        <v>1</v>
      </c>
      <c r="L136" s="40"/>
      <c r="M136" s="222" t="s">
        <v>1</v>
      </c>
      <c r="N136" s="223" t="s">
        <v>38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6" t="s">
        <v>128</v>
      </c>
      <c r="AT136" s="226" t="s">
        <v>124</v>
      </c>
      <c r="AU136" s="226" t="s">
        <v>81</v>
      </c>
      <c r="AY136" s="13" t="s">
        <v>123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3" t="s">
        <v>81</v>
      </c>
      <c r="BK136" s="227">
        <f>ROUND(I136*H136,2)</f>
        <v>0</v>
      </c>
      <c r="BL136" s="13" t="s">
        <v>128</v>
      </c>
      <c r="BM136" s="226" t="s">
        <v>237</v>
      </c>
    </row>
    <row r="137" s="2" customFormat="1">
      <c r="A137" s="34"/>
      <c r="B137" s="35"/>
      <c r="C137" s="36"/>
      <c r="D137" s="228" t="s">
        <v>139</v>
      </c>
      <c r="E137" s="36"/>
      <c r="F137" s="229" t="s">
        <v>174</v>
      </c>
      <c r="G137" s="36"/>
      <c r="H137" s="36"/>
      <c r="I137" s="230"/>
      <c r="J137" s="36"/>
      <c r="K137" s="36"/>
      <c r="L137" s="40"/>
      <c r="M137" s="231"/>
      <c r="N137" s="232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139</v>
      </c>
      <c r="AU137" s="13" t="s">
        <v>81</v>
      </c>
    </row>
    <row r="138" s="2" customFormat="1" ht="16.5" customHeight="1">
      <c r="A138" s="34"/>
      <c r="B138" s="35"/>
      <c r="C138" s="215" t="s">
        <v>184</v>
      </c>
      <c r="D138" s="215" t="s">
        <v>124</v>
      </c>
      <c r="E138" s="216" t="s">
        <v>238</v>
      </c>
      <c r="F138" s="217" t="s">
        <v>180</v>
      </c>
      <c r="G138" s="218" t="s">
        <v>173</v>
      </c>
      <c r="H138" s="219">
        <v>4</v>
      </c>
      <c r="I138" s="220"/>
      <c r="J138" s="221">
        <f>ROUND(I138*H138,2)</f>
        <v>0</v>
      </c>
      <c r="K138" s="217" t="s">
        <v>1</v>
      </c>
      <c r="L138" s="40"/>
      <c r="M138" s="222" t="s">
        <v>1</v>
      </c>
      <c r="N138" s="223" t="s">
        <v>38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6" t="s">
        <v>128</v>
      </c>
      <c r="AT138" s="226" t="s">
        <v>124</v>
      </c>
      <c r="AU138" s="226" t="s">
        <v>81</v>
      </c>
      <c r="AY138" s="13" t="s">
        <v>123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3" t="s">
        <v>81</v>
      </c>
      <c r="BK138" s="227">
        <f>ROUND(I138*H138,2)</f>
        <v>0</v>
      </c>
      <c r="BL138" s="13" t="s">
        <v>128</v>
      </c>
      <c r="BM138" s="226" t="s">
        <v>239</v>
      </c>
    </row>
    <row r="139" s="2" customFormat="1">
      <c r="A139" s="34"/>
      <c r="B139" s="35"/>
      <c r="C139" s="36"/>
      <c r="D139" s="228" t="s">
        <v>139</v>
      </c>
      <c r="E139" s="36"/>
      <c r="F139" s="229" t="s">
        <v>174</v>
      </c>
      <c r="G139" s="36"/>
      <c r="H139" s="36"/>
      <c r="I139" s="230"/>
      <c r="J139" s="36"/>
      <c r="K139" s="36"/>
      <c r="L139" s="40"/>
      <c r="M139" s="231"/>
      <c r="N139" s="232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139</v>
      </c>
      <c r="AU139" s="13" t="s">
        <v>81</v>
      </c>
    </row>
    <row r="140" s="2" customFormat="1" ht="21.75" customHeight="1">
      <c r="A140" s="34"/>
      <c r="B140" s="35"/>
      <c r="C140" s="215" t="s">
        <v>201</v>
      </c>
      <c r="D140" s="215" t="s">
        <v>124</v>
      </c>
      <c r="E140" s="216" t="s">
        <v>240</v>
      </c>
      <c r="F140" s="217" t="s">
        <v>186</v>
      </c>
      <c r="G140" s="218" t="s">
        <v>173</v>
      </c>
      <c r="H140" s="219">
        <v>6.7999999999999998</v>
      </c>
      <c r="I140" s="220"/>
      <c r="J140" s="221">
        <f>ROUND(I140*H140,2)</f>
        <v>0</v>
      </c>
      <c r="K140" s="217" t="s">
        <v>1</v>
      </c>
      <c r="L140" s="40"/>
      <c r="M140" s="222" t="s">
        <v>1</v>
      </c>
      <c r="N140" s="223" t="s">
        <v>38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6" t="s">
        <v>128</v>
      </c>
      <c r="AT140" s="226" t="s">
        <v>124</v>
      </c>
      <c r="AU140" s="226" t="s">
        <v>81</v>
      </c>
      <c r="AY140" s="13" t="s">
        <v>123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3" t="s">
        <v>81</v>
      </c>
      <c r="BK140" s="227">
        <f>ROUND(I140*H140,2)</f>
        <v>0</v>
      </c>
      <c r="BL140" s="13" t="s">
        <v>128</v>
      </c>
      <c r="BM140" s="226" t="s">
        <v>241</v>
      </c>
    </row>
    <row r="141" s="2" customFormat="1">
      <c r="A141" s="34"/>
      <c r="B141" s="35"/>
      <c r="C141" s="36"/>
      <c r="D141" s="228" t="s">
        <v>139</v>
      </c>
      <c r="E141" s="36"/>
      <c r="F141" s="229" t="s">
        <v>174</v>
      </c>
      <c r="G141" s="36"/>
      <c r="H141" s="36"/>
      <c r="I141" s="230"/>
      <c r="J141" s="36"/>
      <c r="K141" s="36"/>
      <c r="L141" s="40"/>
      <c r="M141" s="231"/>
      <c r="N141" s="232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139</v>
      </c>
      <c r="AU141" s="13" t="s">
        <v>81</v>
      </c>
    </row>
    <row r="142" s="2" customFormat="1" ht="16.5" customHeight="1">
      <c r="A142" s="34"/>
      <c r="B142" s="35"/>
      <c r="C142" s="215" t="s">
        <v>188</v>
      </c>
      <c r="D142" s="215" t="s">
        <v>124</v>
      </c>
      <c r="E142" s="216" t="s">
        <v>242</v>
      </c>
      <c r="F142" s="217" t="s">
        <v>191</v>
      </c>
      <c r="G142" s="218" t="s">
        <v>173</v>
      </c>
      <c r="H142" s="219">
        <v>3</v>
      </c>
      <c r="I142" s="220"/>
      <c r="J142" s="221">
        <f>ROUND(I142*H142,2)</f>
        <v>0</v>
      </c>
      <c r="K142" s="217" t="s">
        <v>1</v>
      </c>
      <c r="L142" s="40"/>
      <c r="M142" s="222" t="s">
        <v>1</v>
      </c>
      <c r="N142" s="223" t="s">
        <v>38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6" t="s">
        <v>128</v>
      </c>
      <c r="AT142" s="226" t="s">
        <v>124</v>
      </c>
      <c r="AU142" s="226" t="s">
        <v>81</v>
      </c>
      <c r="AY142" s="13" t="s">
        <v>123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3" t="s">
        <v>81</v>
      </c>
      <c r="BK142" s="227">
        <f>ROUND(I142*H142,2)</f>
        <v>0</v>
      </c>
      <c r="BL142" s="13" t="s">
        <v>128</v>
      </c>
      <c r="BM142" s="226" t="s">
        <v>243</v>
      </c>
    </row>
    <row r="143" s="2" customFormat="1">
      <c r="A143" s="34"/>
      <c r="B143" s="35"/>
      <c r="C143" s="36"/>
      <c r="D143" s="228" t="s">
        <v>139</v>
      </c>
      <c r="E143" s="36"/>
      <c r="F143" s="229" t="s">
        <v>174</v>
      </c>
      <c r="G143" s="36"/>
      <c r="H143" s="36"/>
      <c r="I143" s="230"/>
      <c r="J143" s="36"/>
      <c r="K143" s="36"/>
      <c r="L143" s="40"/>
      <c r="M143" s="231"/>
      <c r="N143" s="232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139</v>
      </c>
      <c r="AU143" s="13" t="s">
        <v>81</v>
      </c>
    </row>
    <row r="144" s="2" customFormat="1" ht="16.5" customHeight="1">
      <c r="A144" s="34"/>
      <c r="B144" s="35"/>
      <c r="C144" s="215" t="s">
        <v>210</v>
      </c>
      <c r="D144" s="215" t="s">
        <v>124</v>
      </c>
      <c r="E144" s="216" t="s">
        <v>242</v>
      </c>
      <c r="F144" s="217" t="s">
        <v>191</v>
      </c>
      <c r="G144" s="218" t="s">
        <v>173</v>
      </c>
      <c r="H144" s="219">
        <v>1</v>
      </c>
      <c r="I144" s="220"/>
      <c r="J144" s="221">
        <f>ROUND(I144*H144,2)</f>
        <v>0</v>
      </c>
      <c r="K144" s="217" t="s">
        <v>1</v>
      </c>
      <c r="L144" s="40"/>
      <c r="M144" s="222" t="s">
        <v>1</v>
      </c>
      <c r="N144" s="223" t="s">
        <v>38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6" t="s">
        <v>128</v>
      </c>
      <c r="AT144" s="226" t="s">
        <v>124</v>
      </c>
      <c r="AU144" s="226" t="s">
        <v>81</v>
      </c>
      <c r="AY144" s="13" t="s">
        <v>123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3" t="s">
        <v>81</v>
      </c>
      <c r="BK144" s="227">
        <f>ROUND(I144*H144,2)</f>
        <v>0</v>
      </c>
      <c r="BL144" s="13" t="s">
        <v>128</v>
      </c>
      <c r="BM144" s="226" t="s">
        <v>244</v>
      </c>
    </row>
    <row r="145" s="2" customFormat="1">
      <c r="A145" s="34"/>
      <c r="B145" s="35"/>
      <c r="C145" s="36"/>
      <c r="D145" s="228" t="s">
        <v>139</v>
      </c>
      <c r="E145" s="36"/>
      <c r="F145" s="229" t="s">
        <v>174</v>
      </c>
      <c r="G145" s="36"/>
      <c r="H145" s="36"/>
      <c r="I145" s="230"/>
      <c r="J145" s="36"/>
      <c r="K145" s="36"/>
      <c r="L145" s="40"/>
      <c r="M145" s="231"/>
      <c r="N145" s="232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139</v>
      </c>
      <c r="AU145" s="13" t="s">
        <v>81</v>
      </c>
    </row>
    <row r="146" s="2" customFormat="1" ht="16.5" customHeight="1">
      <c r="A146" s="34"/>
      <c r="B146" s="35"/>
      <c r="C146" s="215" t="s">
        <v>192</v>
      </c>
      <c r="D146" s="215" t="s">
        <v>124</v>
      </c>
      <c r="E146" s="216" t="s">
        <v>245</v>
      </c>
      <c r="F146" s="217" t="s">
        <v>246</v>
      </c>
      <c r="G146" s="218" t="s">
        <v>173</v>
      </c>
      <c r="H146" s="219">
        <v>3</v>
      </c>
      <c r="I146" s="220"/>
      <c r="J146" s="221">
        <f>ROUND(I146*H146,2)</f>
        <v>0</v>
      </c>
      <c r="K146" s="217" t="s">
        <v>1</v>
      </c>
      <c r="L146" s="40"/>
      <c r="M146" s="222" t="s">
        <v>1</v>
      </c>
      <c r="N146" s="223" t="s">
        <v>38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6" t="s">
        <v>128</v>
      </c>
      <c r="AT146" s="226" t="s">
        <v>124</v>
      </c>
      <c r="AU146" s="226" t="s">
        <v>81</v>
      </c>
      <c r="AY146" s="13" t="s">
        <v>123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3" t="s">
        <v>81</v>
      </c>
      <c r="BK146" s="227">
        <f>ROUND(I146*H146,2)</f>
        <v>0</v>
      </c>
      <c r="BL146" s="13" t="s">
        <v>128</v>
      </c>
      <c r="BM146" s="226" t="s">
        <v>247</v>
      </c>
    </row>
    <row r="147" s="2" customFormat="1">
      <c r="A147" s="34"/>
      <c r="B147" s="35"/>
      <c r="C147" s="36"/>
      <c r="D147" s="228" t="s">
        <v>139</v>
      </c>
      <c r="E147" s="36"/>
      <c r="F147" s="229" t="s">
        <v>174</v>
      </c>
      <c r="G147" s="36"/>
      <c r="H147" s="36"/>
      <c r="I147" s="230"/>
      <c r="J147" s="36"/>
      <c r="K147" s="36"/>
      <c r="L147" s="40"/>
      <c r="M147" s="231"/>
      <c r="N147" s="232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139</v>
      </c>
      <c r="AU147" s="13" t="s">
        <v>81</v>
      </c>
    </row>
    <row r="148" s="2" customFormat="1">
      <c r="A148" s="34"/>
      <c r="B148" s="35"/>
      <c r="C148" s="215" t="s">
        <v>8</v>
      </c>
      <c r="D148" s="215" t="s">
        <v>124</v>
      </c>
      <c r="E148" s="216" t="s">
        <v>211</v>
      </c>
      <c r="F148" s="217" t="s">
        <v>212</v>
      </c>
      <c r="G148" s="218" t="s">
        <v>173</v>
      </c>
      <c r="H148" s="219">
        <v>62</v>
      </c>
      <c r="I148" s="220"/>
      <c r="J148" s="221">
        <f>ROUND(I148*H148,2)</f>
        <v>0</v>
      </c>
      <c r="K148" s="217" t="s">
        <v>1</v>
      </c>
      <c r="L148" s="40"/>
      <c r="M148" s="222" t="s">
        <v>1</v>
      </c>
      <c r="N148" s="223" t="s">
        <v>38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6" t="s">
        <v>128</v>
      </c>
      <c r="AT148" s="226" t="s">
        <v>124</v>
      </c>
      <c r="AU148" s="226" t="s">
        <v>81</v>
      </c>
      <c r="AY148" s="13" t="s">
        <v>123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3" t="s">
        <v>81</v>
      </c>
      <c r="BK148" s="227">
        <f>ROUND(I148*H148,2)</f>
        <v>0</v>
      </c>
      <c r="BL148" s="13" t="s">
        <v>128</v>
      </c>
      <c r="BM148" s="226" t="s">
        <v>248</v>
      </c>
    </row>
    <row r="149" s="2" customFormat="1">
      <c r="A149" s="34"/>
      <c r="B149" s="35"/>
      <c r="C149" s="36"/>
      <c r="D149" s="228" t="s">
        <v>139</v>
      </c>
      <c r="E149" s="36"/>
      <c r="F149" s="229" t="s">
        <v>174</v>
      </c>
      <c r="G149" s="36"/>
      <c r="H149" s="36"/>
      <c r="I149" s="230"/>
      <c r="J149" s="36"/>
      <c r="K149" s="36"/>
      <c r="L149" s="40"/>
      <c r="M149" s="231"/>
      <c r="N149" s="232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139</v>
      </c>
      <c r="AU149" s="13" t="s">
        <v>81</v>
      </c>
    </row>
    <row r="150" s="2" customFormat="1">
      <c r="A150" s="34"/>
      <c r="B150" s="35"/>
      <c r="C150" s="215" t="s">
        <v>193</v>
      </c>
      <c r="D150" s="215" t="s">
        <v>124</v>
      </c>
      <c r="E150" s="216" t="s">
        <v>214</v>
      </c>
      <c r="F150" s="217" t="s">
        <v>215</v>
      </c>
      <c r="G150" s="218" t="s">
        <v>187</v>
      </c>
      <c r="H150" s="219">
        <v>35</v>
      </c>
      <c r="I150" s="220"/>
      <c r="J150" s="221">
        <f>ROUND(I150*H150,2)</f>
        <v>0</v>
      </c>
      <c r="K150" s="217" t="s">
        <v>1</v>
      </c>
      <c r="L150" s="40"/>
      <c r="M150" s="222" t="s">
        <v>1</v>
      </c>
      <c r="N150" s="223" t="s">
        <v>38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6" t="s">
        <v>128</v>
      </c>
      <c r="AT150" s="226" t="s">
        <v>124</v>
      </c>
      <c r="AU150" s="226" t="s">
        <v>81</v>
      </c>
      <c r="AY150" s="13" t="s">
        <v>123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3" t="s">
        <v>81</v>
      </c>
      <c r="BK150" s="227">
        <f>ROUND(I150*H150,2)</f>
        <v>0</v>
      </c>
      <c r="BL150" s="13" t="s">
        <v>128</v>
      </c>
      <c r="BM150" s="226" t="s">
        <v>249</v>
      </c>
    </row>
    <row r="151" s="2" customFormat="1">
      <c r="A151" s="34"/>
      <c r="B151" s="35"/>
      <c r="C151" s="36"/>
      <c r="D151" s="228" t="s">
        <v>139</v>
      </c>
      <c r="E151" s="36"/>
      <c r="F151" s="229" t="s">
        <v>250</v>
      </c>
      <c r="G151" s="36"/>
      <c r="H151" s="36"/>
      <c r="I151" s="230"/>
      <c r="J151" s="36"/>
      <c r="K151" s="36"/>
      <c r="L151" s="40"/>
      <c r="M151" s="231"/>
      <c r="N151" s="232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139</v>
      </c>
      <c r="AU151" s="13" t="s">
        <v>81</v>
      </c>
    </row>
    <row r="152" s="11" customFormat="1" ht="25.92" customHeight="1">
      <c r="A152" s="11"/>
      <c r="B152" s="201"/>
      <c r="C152" s="202"/>
      <c r="D152" s="203" t="s">
        <v>72</v>
      </c>
      <c r="E152" s="204" t="s">
        <v>251</v>
      </c>
      <c r="F152" s="204" t="s">
        <v>252</v>
      </c>
      <c r="G152" s="202"/>
      <c r="H152" s="202"/>
      <c r="I152" s="205"/>
      <c r="J152" s="206">
        <f>BK152</f>
        <v>0</v>
      </c>
      <c r="K152" s="202"/>
      <c r="L152" s="207"/>
      <c r="M152" s="208"/>
      <c r="N152" s="209"/>
      <c r="O152" s="209"/>
      <c r="P152" s="210">
        <f>SUM(P153:P174)</f>
        <v>0</v>
      </c>
      <c r="Q152" s="209"/>
      <c r="R152" s="210">
        <f>SUM(R153:R174)</f>
        <v>0</v>
      </c>
      <c r="S152" s="209"/>
      <c r="T152" s="211">
        <f>SUM(T153:T174)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12" t="s">
        <v>81</v>
      </c>
      <c r="AT152" s="213" t="s">
        <v>72</v>
      </c>
      <c r="AU152" s="213" t="s">
        <v>73</v>
      </c>
      <c r="AY152" s="212" t="s">
        <v>123</v>
      </c>
      <c r="BK152" s="214">
        <f>SUM(BK153:BK174)</f>
        <v>0</v>
      </c>
    </row>
    <row r="153" s="2" customFormat="1" ht="16.5" customHeight="1">
      <c r="A153" s="34"/>
      <c r="B153" s="35"/>
      <c r="C153" s="215" t="s">
        <v>253</v>
      </c>
      <c r="D153" s="215" t="s">
        <v>124</v>
      </c>
      <c r="E153" s="216" t="s">
        <v>254</v>
      </c>
      <c r="F153" s="217" t="s">
        <v>255</v>
      </c>
      <c r="G153" s="218" t="s">
        <v>173</v>
      </c>
      <c r="H153" s="219">
        <v>1</v>
      </c>
      <c r="I153" s="220"/>
      <c r="J153" s="221">
        <f>ROUND(I153*H153,2)</f>
        <v>0</v>
      </c>
      <c r="K153" s="217" t="s">
        <v>1</v>
      </c>
      <c r="L153" s="40"/>
      <c r="M153" s="222" t="s">
        <v>1</v>
      </c>
      <c r="N153" s="223" t="s">
        <v>38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6" t="s">
        <v>128</v>
      </c>
      <c r="AT153" s="226" t="s">
        <v>124</v>
      </c>
      <c r="AU153" s="226" t="s">
        <v>81</v>
      </c>
      <c r="AY153" s="13" t="s">
        <v>123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3" t="s">
        <v>81</v>
      </c>
      <c r="BK153" s="227">
        <f>ROUND(I153*H153,2)</f>
        <v>0</v>
      </c>
      <c r="BL153" s="13" t="s">
        <v>128</v>
      </c>
      <c r="BM153" s="226" t="s">
        <v>256</v>
      </c>
    </row>
    <row r="154" s="2" customFormat="1">
      <c r="A154" s="34"/>
      <c r="B154" s="35"/>
      <c r="C154" s="36"/>
      <c r="D154" s="228" t="s">
        <v>139</v>
      </c>
      <c r="E154" s="36"/>
      <c r="F154" s="229" t="s">
        <v>174</v>
      </c>
      <c r="G154" s="36"/>
      <c r="H154" s="36"/>
      <c r="I154" s="230"/>
      <c r="J154" s="36"/>
      <c r="K154" s="36"/>
      <c r="L154" s="40"/>
      <c r="M154" s="231"/>
      <c r="N154" s="232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139</v>
      </c>
      <c r="AU154" s="13" t="s">
        <v>81</v>
      </c>
    </row>
    <row r="155" s="2" customFormat="1" ht="16.5" customHeight="1">
      <c r="A155" s="34"/>
      <c r="B155" s="35"/>
      <c r="C155" s="215" t="s">
        <v>197</v>
      </c>
      <c r="D155" s="215" t="s">
        <v>124</v>
      </c>
      <c r="E155" s="216" t="s">
        <v>257</v>
      </c>
      <c r="F155" s="217" t="s">
        <v>258</v>
      </c>
      <c r="G155" s="218" t="s">
        <v>173</v>
      </c>
      <c r="H155" s="219">
        <v>1</v>
      </c>
      <c r="I155" s="220"/>
      <c r="J155" s="221">
        <f>ROUND(I155*H155,2)</f>
        <v>0</v>
      </c>
      <c r="K155" s="217" t="s">
        <v>1</v>
      </c>
      <c r="L155" s="40"/>
      <c r="M155" s="222" t="s">
        <v>1</v>
      </c>
      <c r="N155" s="223" t="s">
        <v>38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6" t="s">
        <v>128</v>
      </c>
      <c r="AT155" s="226" t="s">
        <v>124</v>
      </c>
      <c r="AU155" s="226" t="s">
        <v>81</v>
      </c>
      <c r="AY155" s="13" t="s">
        <v>123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3" t="s">
        <v>81</v>
      </c>
      <c r="BK155" s="227">
        <f>ROUND(I155*H155,2)</f>
        <v>0</v>
      </c>
      <c r="BL155" s="13" t="s">
        <v>128</v>
      </c>
      <c r="BM155" s="226" t="s">
        <v>259</v>
      </c>
    </row>
    <row r="156" s="2" customFormat="1">
      <c r="A156" s="34"/>
      <c r="B156" s="35"/>
      <c r="C156" s="36"/>
      <c r="D156" s="228" t="s">
        <v>139</v>
      </c>
      <c r="E156" s="36"/>
      <c r="F156" s="229" t="s">
        <v>174</v>
      </c>
      <c r="G156" s="36"/>
      <c r="H156" s="36"/>
      <c r="I156" s="230"/>
      <c r="J156" s="36"/>
      <c r="K156" s="36"/>
      <c r="L156" s="40"/>
      <c r="M156" s="231"/>
      <c r="N156" s="232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139</v>
      </c>
      <c r="AU156" s="13" t="s">
        <v>81</v>
      </c>
    </row>
    <row r="157" s="2" customFormat="1" ht="16.5" customHeight="1">
      <c r="A157" s="34"/>
      <c r="B157" s="35"/>
      <c r="C157" s="215" t="s">
        <v>260</v>
      </c>
      <c r="D157" s="215" t="s">
        <v>124</v>
      </c>
      <c r="E157" s="216" t="s">
        <v>261</v>
      </c>
      <c r="F157" s="217" t="s">
        <v>262</v>
      </c>
      <c r="G157" s="218" t="s">
        <v>173</v>
      </c>
      <c r="H157" s="219">
        <v>1</v>
      </c>
      <c r="I157" s="220"/>
      <c r="J157" s="221">
        <f>ROUND(I157*H157,2)</f>
        <v>0</v>
      </c>
      <c r="K157" s="217" t="s">
        <v>1</v>
      </c>
      <c r="L157" s="40"/>
      <c r="M157" s="222" t="s">
        <v>1</v>
      </c>
      <c r="N157" s="223" t="s">
        <v>38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6" t="s">
        <v>128</v>
      </c>
      <c r="AT157" s="226" t="s">
        <v>124</v>
      </c>
      <c r="AU157" s="226" t="s">
        <v>81</v>
      </c>
      <c r="AY157" s="13" t="s">
        <v>123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3" t="s">
        <v>81</v>
      </c>
      <c r="BK157" s="227">
        <f>ROUND(I157*H157,2)</f>
        <v>0</v>
      </c>
      <c r="BL157" s="13" t="s">
        <v>128</v>
      </c>
      <c r="BM157" s="226" t="s">
        <v>263</v>
      </c>
    </row>
    <row r="158" s="2" customFormat="1">
      <c r="A158" s="34"/>
      <c r="B158" s="35"/>
      <c r="C158" s="36"/>
      <c r="D158" s="228" t="s">
        <v>139</v>
      </c>
      <c r="E158" s="36"/>
      <c r="F158" s="229" t="s">
        <v>174</v>
      </c>
      <c r="G158" s="36"/>
      <c r="H158" s="36"/>
      <c r="I158" s="230"/>
      <c r="J158" s="36"/>
      <c r="K158" s="36"/>
      <c r="L158" s="40"/>
      <c r="M158" s="231"/>
      <c r="N158" s="232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139</v>
      </c>
      <c r="AU158" s="13" t="s">
        <v>81</v>
      </c>
    </row>
    <row r="159" s="2" customFormat="1" ht="16.5" customHeight="1">
      <c r="A159" s="34"/>
      <c r="B159" s="35"/>
      <c r="C159" s="215" t="s">
        <v>200</v>
      </c>
      <c r="D159" s="215" t="s">
        <v>124</v>
      </c>
      <c r="E159" s="216" t="s">
        <v>264</v>
      </c>
      <c r="F159" s="217" t="s">
        <v>265</v>
      </c>
      <c r="G159" s="218" t="s">
        <v>173</v>
      </c>
      <c r="H159" s="219">
        <v>6</v>
      </c>
      <c r="I159" s="220"/>
      <c r="J159" s="221">
        <f>ROUND(I159*H159,2)</f>
        <v>0</v>
      </c>
      <c r="K159" s="217" t="s">
        <v>1</v>
      </c>
      <c r="L159" s="40"/>
      <c r="M159" s="222" t="s">
        <v>1</v>
      </c>
      <c r="N159" s="223" t="s">
        <v>38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6" t="s">
        <v>128</v>
      </c>
      <c r="AT159" s="226" t="s">
        <v>124</v>
      </c>
      <c r="AU159" s="226" t="s">
        <v>81</v>
      </c>
      <c r="AY159" s="13" t="s">
        <v>123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3" t="s">
        <v>81</v>
      </c>
      <c r="BK159" s="227">
        <f>ROUND(I159*H159,2)</f>
        <v>0</v>
      </c>
      <c r="BL159" s="13" t="s">
        <v>128</v>
      </c>
      <c r="BM159" s="226" t="s">
        <v>266</v>
      </c>
    </row>
    <row r="160" s="2" customFormat="1">
      <c r="A160" s="34"/>
      <c r="B160" s="35"/>
      <c r="C160" s="36"/>
      <c r="D160" s="228" t="s">
        <v>139</v>
      </c>
      <c r="E160" s="36"/>
      <c r="F160" s="229" t="s">
        <v>174</v>
      </c>
      <c r="G160" s="36"/>
      <c r="H160" s="36"/>
      <c r="I160" s="230"/>
      <c r="J160" s="36"/>
      <c r="K160" s="36"/>
      <c r="L160" s="40"/>
      <c r="M160" s="231"/>
      <c r="N160" s="232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139</v>
      </c>
      <c r="AU160" s="13" t="s">
        <v>81</v>
      </c>
    </row>
    <row r="161" s="2" customFormat="1" ht="16.5" customHeight="1">
      <c r="A161" s="34"/>
      <c r="B161" s="35"/>
      <c r="C161" s="215" t="s">
        <v>7</v>
      </c>
      <c r="D161" s="215" t="s">
        <v>124</v>
      </c>
      <c r="E161" s="216" t="s">
        <v>267</v>
      </c>
      <c r="F161" s="217" t="s">
        <v>268</v>
      </c>
      <c r="G161" s="218" t="s">
        <v>173</v>
      </c>
      <c r="H161" s="219">
        <v>1</v>
      </c>
      <c r="I161" s="220"/>
      <c r="J161" s="221">
        <f>ROUND(I161*H161,2)</f>
        <v>0</v>
      </c>
      <c r="K161" s="217" t="s">
        <v>1</v>
      </c>
      <c r="L161" s="40"/>
      <c r="M161" s="222" t="s">
        <v>1</v>
      </c>
      <c r="N161" s="223" t="s">
        <v>38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26" t="s">
        <v>128</v>
      </c>
      <c r="AT161" s="226" t="s">
        <v>124</v>
      </c>
      <c r="AU161" s="226" t="s">
        <v>81</v>
      </c>
      <c r="AY161" s="13" t="s">
        <v>123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3" t="s">
        <v>81</v>
      </c>
      <c r="BK161" s="227">
        <f>ROUND(I161*H161,2)</f>
        <v>0</v>
      </c>
      <c r="BL161" s="13" t="s">
        <v>128</v>
      </c>
      <c r="BM161" s="226" t="s">
        <v>269</v>
      </c>
    </row>
    <row r="162" s="2" customFormat="1">
      <c r="A162" s="34"/>
      <c r="B162" s="35"/>
      <c r="C162" s="36"/>
      <c r="D162" s="228" t="s">
        <v>139</v>
      </c>
      <c r="E162" s="36"/>
      <c r="F162" s="229" t="s">
        <v>174</v>
      </c>
      <c r="G162" s="36"/>
      <c r="H162" s="36"/>
      <c r="I162" s="230"/>
      <c r="J162" s="36"/>
      <c r="K162" s="36"/>
      <c r="L162" s="40"/>
      <c r="M162" s="231"/>
      <c r="N162" s="232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139</v>
      </c>
      <c r="AU162" s="13" t="s">
        <v>81</v>
      </c>
    </row>
    <row r="163" s="2" customFormat="1" ht="16.5" customHeight="1">
      <c r="A163" s="34"/>
      <c r="B163" s="35"/>
      <c r="C163" s="215" t="s">
        <v>223</v>
      </c>
      <c r="D163" s="215" t="s">
        <v>124</v>
      </c>
      <c r="E163" s="216" t="s">
        <v>261</v>
      </c>
      <c r="F163" s="217" t="s">
        <v>262</v>
      </c>
      <c r="G163" s="218" t="s">
        <v>173</v>
      </c>
      <c r="H163" s="219">
        <v>1</v>
      </c>
      <c r="I163" s="220"/>
      <c r="J163" s="221">
        <f>ROUND(I163*H163,2)</f>
        <v>0</v>
      </c>
      <c r="K163" s="217" t="s">
        <v>1</v>
      </c>
      <c r="L163" s="40"/>
      <c r="M163" s="222" t="s">
        <v>1</v>
      </c>
      <c r="N163" s="223" t="s">
        <v>38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26" t="s">
        <v>128</v>
      </c>
      <c r="AT163" s="226" t="s">
        <v>124</v>
      </c>
      <c r="AU163" s="226" t="s">
        <v>81</v>
      </c>
      <c r="AY163" s="13" t="s">
        <v>123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3" t="s">
        <v>81</v>
      </c>
      <c r="BK163" s="227">
        <f>ROUND(I163*H163,2)</f>
        <v>0</v>
      </c>
      <c r="BL163" s="13" t="s">
        <v>128</v>
      </c>
      <c r="BM163" s="226" t="s">
        <v>270</v>
      </c>
    </row>
    <row r="164" s="2" customFormat="1">
      <c r="A164" s="34"/>
      <c r="B164" s="35"/>
      <c r="C164" s="36"/>
      <c r="D164" s="228" t="s">
        <v>139</v>
      </c>
      <c r="E164" s="36"/>
      <c r="F164" s="229" t="s">
        <v>174</v>
      </c>
      <c r="G164" s="36"/>
      <c r="H164" s="36"/>
      <c r="I164" s="230"/>
      <c r="J164" s="36"/>
      <c r="K164" s="36"/>
      <c r="L164" s="40"/>
      <c r="M164" s="231"/>
      <c r="N164" s="232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139</v>
      </c>
      <c r="AU164" s="13" t="s">
        <v>81</v>
      </c>
    </row>
    <row r="165" s="2" customFormat="1" ht="16.5" customHeight="1">
      <c r="A165" s="34"/>
      <c r="B165" s="35"/>
      <c r="C165" s="215" t="s">
        <v>271</v>
      </c>
      <c r="D165" s="215" t="s">
        <v>124</v>
      </c>
      <c r="E165" s="216" t="s">
        <v>272</v>
      </c>
      <c r="F165" s="217" t="s">
        <v>273</v>
      </c>
      <c r="G165" s="218" t="s">
        <v>173</v>
      </c>
      <c r="H165" s="219">
        <v>1</v>
      </c>
      <c r="I165" s="220"/>
      <c r="J165" s="221">
        <f>ROUND(I165*H165,2)</f>
        <v>0</v>
      </c>
      <c r="K165" s="217" t="s">
        <v>1</v>
      </c>
      <c r="L165" s="40"/>
      <c r="M165" s="222" t="s">
        <v>1</v>
      </c>
      <c r="N165" s="223" t="s">
        <v>38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6" t="s">
        <v>128</v>
      </c>
      <c r="AT165" s="226" t="s">
        <v>124</v>
      </c>
      <c r="AU165" s="226" t="s">
        <v>81</v>
      </c>
      <c r="AY165" s="13" t="s">
        <v>123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3" t="s">
        <v>81</v>
      </c>
      <c r="BK165" s="227">
        <f>ROUND(I165*H165,2)</f>
        <v>0</v>
      </c>
      <c r="BL165" s="13" t="s">
        <v>128</v>
      </c>
      <c r="BM165" s="226" t="s">
        <v>274</v>
      </c>
    </row>
    <row r="166" s="2" customFormat="1">
      <c r="A166" s="34"/>
      <c r="B166" s="35"/>
      <c r="C166" s="36"/>
      <c r="D166" s="228" t="s">
        <v>139</v>
      </c>
      <c r="E166" s="36"/>
      <c r="F166" s="229" t="s">
        <v>174</v>
      </c>
      <c r="G166" s="36"/>
      <c r="H166" s="36"/>
      <c r="I166" s="230"/>
      <c r="J166" s="36"/>
      <c r="K166" s="36"/>
      <c r="L166" s="40"/>
      <c r="M166" s="231"/>
      <c r="N166" s="232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139</v>
      </c>
      <c r="AU166" s="13" t="s">
        <v>81</v>
      </c>
    </row>
    <row r="167" s="2" customFormat="1" ht="16.5" customHeight="1">
      <c r="A167" s="34"/>
      <c r="B167" s="35"/>
      <c r="C167" s="215" t="s">
        <v>227</v>
      </c>
      <c r="D167" s="215" t="s">
        <v>124</v>
      </c>
      <c r="E167" s="216" t="s">
        <v>275</v>
      </c>
      <c r="F167" s="217" t="s">
        <v>196</v>
      </c>
      <c r="G167" s="218" t="s">
        <v>173</v>
      </c>
      <c r="H167" s="219">
        <v>1</v>
      </c>
      <c r="I167" s="220"/>
      <c r="J167" s="221">
        <f>ROUND(I167*H167,2)</f>
        <v>0</v>
      </c>
      <c r="K167" s="217" t="s">
        <v>1</v>
      </c>
      <c r="L167" s="40"/>
      <c r="M167" s="222" t="s">
        <v>1</v>
      </c>
      <c r="N167" s="223" t="s">
        <v>38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26" t="s">
        <v>128</v>
      </c>
      <c r="AT167" s="226" t="s">
        <v>124</v>
      </c>
      <c r="AU167" s="226" t="s">
        <v>81</v>
      </c>
      <c r="AY167" s="13" t="s">
        <v>123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3" t="s">
        <v>81</v>
      </c>
      <c r="BK167" s="227">
        <f>ROUND(I167*H167,2)</f>
        <v>0</v>
      </c>
      <c r="BL167" s="13" t="s">
        <v>128</v>
      </c>
      <c r="BM167" s="226" t="s">
        <v>276</v>
      </c>
    </row>
    <row r="168" s="2" customFormat="1">
      <c r="A168" s="34"/>
      <c r="B168" s="35"/>
      <c r="C168" s="36"/>
      <c r="D168" s="228" t="s">
        <v>139</v>
      </c>
      <c r="E168" s="36"/>
      <c r="F168" s="229" t="s">
        <v>174</v>
      </c>
      <c r="G168" s="36"/>
      <c r="H168" s="36"/>
      <c r="I168" s="230"/>
      <c r="J168" s="36"/>
      <c r="K168" s="36"/>
      <c r="L168" s="40"/>
      <c r="M168" s="231"/>
      <c r="N168" s="232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139</v>
      </c>
      <c r="AU168" s="13" t="s">
        <v>81</v>
      </c>
    </row>
    <row r="169" s="2" customFormat="1" ht="16.5" customHeight="1">
      <c r="A169" s="34"/>
      <c r="B169" s="35"/>
      <c r="C169" s="215" t="s">
        <v>277</v>
      </c>
      <c r="D169" s="215" t="s">
        <v>124</v>
      </c>
      <c r="E169" s="216" t="s">
        <v>278</v>
      </c>
      <c r="F169" s="217" t="s">
        <v>191</v>
      </c>
      <c r="G169" s="218" t="s">
        <v>173</v>
      </c>
      <c r="H169" s="219">
        <v>1</v>
      </c>
      <c r="I169" s="220"/>
      <c r="J169" s="221">
        <f>ROUND(I169*H169,2)</f>
        <v>0</v>
      </c>
      <c r="K169" s="217" t="s">
        <v>1</v>
      </c>
      <c r="L169" s="40"/>
      <c r="M169" s="222" t="s">
        <v>1</v>
      </c>
      <c r="N169" s="223" t="s">
        <v>38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6" t="s">
        <v>128</v>
      </c>
      <c r="AT169" s="226" t="s">
        <v>124</v>
      </c>
      <c r="AU169" s="226" t="s">
        <v>81</v>
      </c>
      <c r="AY169" s="13" t="s">
        <v>123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3" t="s">
        <v>81</v>
      </c>
      <c r="BK169" s="227">
        <f>ROUND(I169*H169,2)</f>
        <v>0</v>
      </c>
      <c r="BL169" s="13" t="s">
        <v>128</v>
      </c>
      <c r="BM169" s="226" t="s">
        <v>279</v>
      </c>
    </row>
    <row r="170" s="2" customFormat="1">
      <c r="A170" s="34"/>
      <c r="B170" s="35"/>
      <c r="C170" s="36"/>
      <c r="D170" s="228" t="s">
        <v>139</v>
      </c>
      <c r="E170" s="36"/>
      <c r="F170" s="229" t="s">
        <v>174</v>
      </c>
      <c r="G170" s="36"/>
      <c r="H170" s="36"/>
      <c r="I170" s="230"/>
      <c r="J170" s="36"/>
      <c r="K170" s="36"/>
      <c r="L170" s="40"/>
      <c r="M170" s="231"/>
      <c r="N170" s="232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139</v>
      </c>
      <c r="AU170" s="13" t="s">
        <v>81</v>
      </c>
    </row>
    <row r="171" s="2" customFormat="1" ht="16.5" customHeight="1">
      <c r="A171" s="34"/>
      <c r="B171" s="35"/>
      <c r="C171" s="215" t="s">
        <v>228</v>
      </c>
      <c r="D171" s="215" t="s">
        <v>124</v>
      </c>
      <c r="E171" s="216" t="s">
        <v>202</v>
      </c>
      <c r="F171" s="217" t="s">
        <v>203</v>
      </c>
      <c r="G171" s="218" t="s">
        <v>173</v>
      </c>
      <c r="H171" s="219">
        <v>1</v>
      </c>
      <c r="I171" s="220"/>
      <c r="J171" s="221">
        <f>ROUND(I171*H171,2)</f>
        <v>0</v>
      </c>
      <c r="K171" s="217" t="s">
        <v>1</v>
      </c>
      <c r="L171" s="40"/>
      <c r="M171" s="222" t="s">
        <v>1</v>
      </c>
      <c r="N171" s="223" t="s">
        <v>38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26" t="s">
        <v>128</v>
      </c>
      <c r="AT171" s="226" t="s">
        <v>124</v>
      </c>
      <c r="AU171" s="226" t="s">
        <v>81</v>
      </c>
      <c r="AY171" s="13" t="s">
        <v>123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3" t="s">
        <v>81</v>
      </c>
      <c r="BK171" s="227">
        <f>ROUND(I171*H171,2)</f>
        <v>0</v>
      </c>
      <c r="BL171" s="13" t="s">
        <v>128</v>
      </c>
      <c r="BM171" s="226" t="s">
        <v>280</v>
      </c>
    </row>
    <row r="172" s="2" customFormat="1">
      <c r="A172" s="34"/>
      <c r="B172" s="35"/>
      <c r="C172" s="36"/>
      <c r="D172" s="228" t="s">
        <v>139</v>
      </c>
      <c r="E172" s="36"/>
      <c r="F172" s="229" t="s">
        <v>281</v>
      </c>
      <c r="G172" s="36"/>
      <c r="H172" s="36"/>
      <c r="I172" s="230"/>
      <c r="J172" s="36"/>
      <c r="K172" s="36"/>
      <c r="L172" s="40"/>
      <c r="M172" s="231"/>
      <c r="N172" s="232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139</v>
      </c>
      <c r="AU172" s="13" t="s">
        <v>81</v>
      </c>
    </row>
    <row r="173" s="2" customFormat="1" ht="16.5" customHeight="1">
      <c r="A173" s="34"/>
      <c r="B173" s="35"/>
      <c r="C173" s="215" t="s">
        <v>282</v>
      </c>
      <c r="D173" s="215" t="s">
        <v>124</v>
      </c>
      <c r="E173" s="216" t="s">
        <v>206</v>
      </c>
      <c r="F173" s="217" t="s">
        <v>207</v>
      </c>
      <c r="G173" s="218" t="s">
        <v>173</v>
      </c>
      <c r="H173" s="219">
        <v>1</v>
      </c>
      <c r="I173" s="220"/>
      <c r="J173" s="221">
        <f>ROUND(I173*H173,2)</f>
        <v>0</v>
      </c>
      <c r="K173" s="217" t="s">
        <v>1</v>
      </c>
      <c r="L173" s="40"/>
      <c r="M173" s="222" t="s">
        <v>1</v>
      </c>
      <c r="N173" s="223" t="s">
        <v>38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26" t="s">
        <v>128</v>
      </c>
      <c r="AT173" s="226" t="s">
        <v>124</v>
      </c>
      <c r="AU173" s="226" t="s">
        <v>81</v>
      </c>
      <c r="AY173" s="13" t="s">
        <v>123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3" t="s">
        <v>81</v>
      </c>
      <c r="BK173" s="227">
        <f>ROUND(I173*H173,2)</f>
        <v>0</v>
      </c>
      <c r="BL173" s="13" t="s">
        <v>128</v>
      </c>
      <c r="BM173" s="226" t="s">
        <v>283</v>
      </c>
    </row>
    <row r="174" s="2" customFormat="1">
      <c r="A174" s="34"/>
      <c r="B174" s="35"/>
      <c r="C174" s="36"/>
      <c r="D174" s="228" t="s">
        <v>139</v>
      </c>
      <c r="E174" s="36"/>
      <c r="F174" s="229" t="s">
        <v>209</v>
      </c>
      <c r="G174" s="36"/>
      <c r="H174" s="36"/>
      <c r="I174" s="230"/>
      <c r="J174" s="36"/>
      <c r="K174" s="36"/>
      <c r="L174" s="40"/>
      <c r="M174" s="233"/>
      <c r="N174" s="234"/>
      <c r="O174" s="235"/>
      <c r="P174" s="235"/>
      <c r="Q174" s="235"/>
      <c r="R174" s="235"/>
      <c r="S174" s="235"/>
      <c r="T174" s="236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139</v>
      </c>
      <c r="AU174" s="13" t="s">
        <v>81</v>
      </c>
    </row>
    <row r="175" s="2" customFormat="1" ht="6.96" customHeight="1">
      <c r="A175" s="34"/>
      <c r="B175" s="62"/>
      <c r="C175" s="63"/>
      <c r="D175" s="63"/>
      <c r="E175" s="63"/>
      <c r="F175" s="63"/>
      <c r="G175" s="63"/>
      <c r="H175" s="63"/>
      <c r="I175" s="63"/>
      <c r="J175" s="63"/>
      <c r="K175" s="63"/>
      <c r="L175" s="40"/>
      <c r="M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</row>
  </sheetData>
  <sheetProtection sheet="1" autoFilter="0" formatColumns="0" formatRows="0" objects="1" scenarios="1" spinCount="100000" saltValue="kcBp6fRVY81Tg0nm/QRN4xwNiDufsY6BmZFr1pe145Cq/sLuhotBQJToFcj1TSjzUxq8psxoOAWQvWqXg/h6sw==" hashValue="hsF7Xeqs0HGrizgiKl3IXd1GLc3E/tpyaUzymyAIzmRN0fF7xWAh7p1QE7Gv17+UcON9dASB4rI9mYWuJlV2yg==" algorithmName="SHA-512" password="CC35"/>
  <autoFilter ref="C121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2021-02-27T20:18:36Z</dcterms:created>
  <dcterms:modified xsi:type="dcterms:W3CDTF">2021-02-27T20:18:40Z</dcterms:modified>
</cp:coreProperties>
</file>